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esktop\洪裕棠\07-專技平台\風險評估\"/>
    </mc:Choice>
  </mc:AlternateContent>
  <xr:revisionPtr revIDLastSave="0" documentId="13_ncr:1_{7EAC3E73-1D70-4D12-8BA2-47CE19E8BF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安全曲線" sheetId="6" r:id="rId1"/>
    <sheet name="Fre." sheetId="8" r:id="rId2"/>
  </sheets>
  <definedNames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安全曲線!$I$4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6" l="1"/>
  <c r="P9" i="6"/>
  <c r="P8" i="6"/>
  <c r="P7" i="6"/>
  <c r="P6" i="6"/>
  <c r="P5" i="6"/>
  <c r="P4" i="6"/>
  <c r="P3" i="6"/>
  <c r="P2" i="6"/>
  <c r="A10" i="6"/>
  <c r="A9" i="6"/>
  <c r="A8" i="6"/>
  <c r="A7" i="6"/>
  <c r="A6" i="6"/>
  <c r="A5" i="6"/>
  <c r="A4" i="6"/>
  <c r="A3" i="6"/>
  <c r="A2" i="6"/>
  <c r="B4" i="6" l="1"/>
  <c r="AC10" i="6"/>
  <c r="W10" i="6"/>
  <c r="V10" i="6"/>
  <c r="N10" i="6"/>
  <c r="H10" i="6"/>
  <c r="G10" i="6"/>
  <c r="AC9" i="6"/>
  <c r="W9" i="6"/>
  <c r="V9" i="6"/>
  <c r="N9" i="6"/>
  <c r="H9" i="6"/>
  <c r="G9" i="6"/>
  <c r="AC8" i="6"/>
  <c r="W8" i="6"/>
  <c r="V8" i="6"/>
  <c r="N8" i="6"/>
  <c r="H8" i="6"/>
  <c r="G8" i="6"/>
  <c r="AC7" i="6"/>
  <c r="W7" i="6"/>
  <c r="V7" i="6"/>
  <c r="N7" i="6"/>
  <c r="H7" i="6"/>
  <c r="G7" i="6"/>
  <c r="AC6" i="6"/>
  <c r="W6" i="6"/>
  <c r="V6" i="6"/>
  <c r="N6" i="6"/>
  <c r="H6" i="6"/>
  <c r="G6" i="6"/>
  <c r="AC5" i="6"/>
  <c r="W5" i="6"/>
  <c r="V5" i="6"/>
  <c r="N5" i="6"/>
  <c r="H5" i="6"/>
  <c r="G5" i="6"/>
  <c r="AC4" i="6"/>
  <c r="W4" i="6"/>
  <c r="V4" i="6"/>
  <c r="N4" i="6"/>
  <c r="H4" i="6"/>
  <c r="G4" i="6"/>
  <c r="B6" i="6" l="1"/>
  <c r="Q6" i="6"/>
  <c r="Q4" i="6"/>
  <c r="D9" i="6" l="1"/>
  <c r="D5" i="6"/>
  <c r="D6" i="6"/>
  <c r="D8" i="6"/>
  <c r="K10" i="6"/>
  <c r="D4" i="6"/>
  <c r="D7" i="6"/>
  <c r="D10" i="6"/>
  <c r="S10" i="6"/>
  <c r="S7" i="6"/>
  <c r="S9" i="6"/>
  <c r="Z10" i="6"/>
  <c r="S4" i="6"/>
  <c r="S5" i="6"/>
  <c r="S6" i="6"/>
  <c r="S8" i="6"/>
  <c r="Z9" i="6" l="1"/>
  <c r="Z5" i="6"/>
  <c r="Z8" i="6"/>
  <c r="K8" i="6"/>
  <c r="Z6" i="6"/>
  <c r="K4" i="6"/>
  <c r="K7" i="6"/>
  <c r="Z4" i="6"/>
  <c r="K6" i="6"/>
  <c r="Z7" i="6"/>
  <c r="K5" i="6"/>
  <c r="K9" i="6"/>
</calcChain>
</file>

<file path=xl/sharedStrings.xml><?xml version="1.0" encoding="utf-8"?>
<sst xmlns="http://schemas.openxmlformats.org/spreadsheetml/2006/main" count="75" uniqueCount="41">
  <si>
    <t>μ-3σ</t>
    <phoneticPr fontId="3" type="noConversion"/>
  </si>
  <si>
    <t>μ</t>
    <phoneticPr fontId="3" type="noConversion"/>
  </si>
  <si>
    <t>μ-2.5σ</t>
    <phoneticPr fontId="3" type="noConversion"/>
  </si>
  <si>
    <t>μ-2σ</t>
    <phoneticPr fontId="3" type="noConversion"/>
  </si>
  <si>
    <t>μ-1.5σ</t>
    <phoneticPr fontId="3" type="noConversion"/>
  </si>
  <si>
    <t>μ-σ</t>
    <phoneticPr fontId="3" type="noConversion"/>
  </si>
  <si>
    <t>μ-0.5σ</t>
    <phoneticPr fontId="3" type="noConversion"/>
  </si>
  <si>
    <t>μ+0.5σ</t>
    <phoneticPr fontId="3" type="noConversion"/>
  </si>
  <si>
    <t>μ+σ</t>
    <phoneticPr fontId="3" type="noConversion"/>
  </si>
  <si>
    <t>μ+1.5σ</t>
    <phoneticPr fontId="3" type="noConversion"/>
  </si>
  <si>
    <t>μ+2σ</t>
    <phoneticPr fontId="3" type="noConversion"/>
  </si>
  <si>
    <t>μ+2.5σ</t>
    <phoneticPr fontId="3" type="noConversion"/>
  </si>
  <si>
    <t>μ+3σ</t>
    <phoneticPr fontId="3" type="noConversion"/>
  </si>
  <si>
    <t>μ+3.5σ</t>
    <phoneticPr fontId="3" type="noConversion"/>
  </si>
  <si>
    <t>序號</t>
  </si>
  <si>
    <t>造成人員傷亡</t>
  </si>
  <si>
    <t>波及周遭建築</t>
  </si>
  <si>
    <t>直接財務損失</t>
  </si>
  <si>
    <t>營業中斷損失(仟元/次)</t>
  </si>
  <si>
    <t>經濟合計損失</t>
  </si>
  <si>
    <t>事故危害(人/次)</t>
  </si>
  <si>
    <t>年度危害(人/年)</t>
  </si>
  <si>
    <t>事故危害(棟/次)</t>
  </si>
  <si>
    <t>年度危害(棟/年)</t>
  </si>
  <si>
    <t>事故損失(仟元/次)</t>
  </si>
  <si>
    <t>年度損失(仟元/年)</t>
  </si>
  <si>
    <r>
      <t>電芯溫度及壓力上升</t>
    </r>
    <r>
      <rPr>
        <b/>
        <sz val="11"/>
        <color rgb="FFFF0000"/>
        <rFont val="Times New Roman"/>
        <family val="1"/>
      </rPr>
      <t xml:space="preserve">頻率
</t>
    </r>
    <r>
      <rPr>
        <b/>
        <sz val="11"/>
        <color rgb="FF000000"/>
        <rFont val="Times New Roman"/>
        <family val="1"/>
      </rPr>
      <t>(次/年)</t>
    </r>
  </si>
  <si>
    <r>
      <rPr>
        <b/>
        <sz val="11"/>
        <color rgb="FF000000"/>
        <rFont val="標楷體"/>
        <family val="4"/>
        <charset val="136"/>
      </rPr>
      <t>人員傷亡年度危害</t>
    </r>
    <r>
      <rPr>
        <b/>
        <sz val="11"/>
        <color rgb="FF000000"/>
        <rFont val="Times New Roman"/>
        <family val="1"/>
      </rPr>
      <t>(</t>
    </r>
    <r>
      <rPr>
        <b/>
        <sz val="11"/>
        <color rgb="FF000000"/>
        <rFont val="標楷體"/>
        <family val="4"/>
        <charset val="136"/>
      </rPr>
      <t>人</t>
    </r>
    <r>
      <rPr>
        <b/>
        <sz val="11"/>
        <color rgb="FF000000"/>
        <rFont val="Times New Roman"/>
        <family val="1"/>
      </rPr>
      <t>/</t>
    </r>
    <r>
      <rPr>
        <b/>
        <sz val="11"/>
        <color rgb="FF000000"/>
        <rFont val="標楷體"/>
        <family val="4"/>
        <charset val="136"/>
      </rPr>
      <t>年</t>
    </r>
    <r>
      <rPr>
        <b/>
        <sz val="11"/>
        <color rgb="FF000000"/>
        <rFont val="Times New Roman"/>
        <family val="1"/>
      </rPr>
      <t>)</t>
    </r>
    <phoneticPr fontId="3" type="noConversion"/>
  </si>
  <si>
    <r>
      <rPr>
        <b/>
        <sz val="11"/>
        <color rgb="FF000000"/>
        <rFont val="標楷體"/>
        <family val="4"/>
        <charset val="136"/>
      </rPr>
      <t>儲能空間區劃失效年度危害</t>
    </r>
    <r>
      <rPr>
        <b/>
        <sz val="11"/>
        <color rgb="FF000000"/>
        <rFont val="Times New Roman"/>
        <family val="1"/>
      </rPr>
      <t>(</t>
    </r>
    <r>
      <rPr>
        <b/>
        <sz val="11"/>
        <color rgb="FF000000"/>
        <rFont val="標楷體"/>
        <family val="4"/>
        <charset val="136"/>
      </rPr>
      <t>次</t>
    </r>
    <r>
      <rPr>
        <b/>
        <sz val="11"/>
        <color rgb="FF000000"/>
        <rFont val="Times New Roman"/>
        <family val="1"/>
      </rPr>
      <t>/</t>
    </r>
    <r>
      <rPr>
        <b/>
        <sz val="11"/>
        <color rgb="FF000000"/>
        <rFont val="標楷體"/>
        <family val="4"/>
        <charset val="136"/>
      </rPr>
      <t>年</t>
    </r>
    <r>
      <rPr>
        <b/>
        <sz val="11"/>
        <color rgb="FF000000"/>
        <rFont val="Times New Roman"/>
        <family val="1"/>
      </rPr>
      <t>)</t>
    </r>
    <phoneticPr fontId="3" type="noConversion"/>
  </si>
  <si>
    <r>
      <rPr>
        <b/>
        <sz val="12"/>
        <color theme="1"/>
        <rFont val="標楷體"/>
        <family val="4"/>
        <charset val="136"/>
      </rPr>
      <t>平均值</t>
    </r>
    <phoneticPr fontId="3" type="noConversion"/>
  </si>
  <si>
    <r>
      <rPr>
        <b/>
        <sz val="12"/>
        <color theme="1"/>
        <rFont val="標楷體"/>
        <family val="4"/>
        <charset val="136"/>
      </rPr>
      <t>實際直方圖</t>
    </r>
    <phoneticPr fontId="3" type="noConversion"/>
  </si>
  <si>
    <r>
      <rPr>
        <b/>
        <sz val="12"/>
        <color theme="0"/>
        <rFont val="標楷體"/>
        <family val="4"/>
        <charset val="136"/>
      </rPr>
      <t>亂數曲線圖</t>
    </r>
    <phoneticPr fontId="3" type="noConversion"/>
  </si>
  <si>
    <r>
      <rPr>
        <b/>
        <sz val="12"/>
        <color theme="1"/>
        <rFont val="標楷體"/>
        <family val="4"/>
        <charset val="136"/>
      </rPr>
      <t>組界範圍</t>
    </r>
    <phoneticPr fontId="3" type="noConversion"/>
  </si>
  <si>
    <r>
      <t>X</t>
    </r>
    <r>
      <rPr>
        <b/>
        <sz val="12"/>
        <color theme="1"/>
        <rFont val="標楷體"/>
        <family val="4"/>
        <charset val="136"/>
      </rPr>
      <t>座標</t>
    </r>
    <phoneticPr fontId="3" type="noConversion"/>
  </si>
  <si>
    <r>
      <rPr>
        <b/>
        <sz val="12"/>
        <color theme="1"/>
        <rFont val="標楷體"/>
        <family val="4"/>
        <charset val="136"/>
      </rPr>
      <t>機率</t>
    </r>
    <phoneticPr fontId="3" type="noConversion"/>
  </si>
  <si>
    <r>
      <rPr>
        <b/>
        <sz val="12"/>
        <color theme="0"/>
        <rFont val="標楷體"/>
        <family val="4"/>
        <charset val="136"/>
      </rPr>
      <t>亂數</t>
    </r>
    <phoneticPr fontId="3" type="noConversion"/>
  </si>
  <si>
    <r>
      <rPr>
        <b/>
        <sz val="12"/>
        <color theme="0"/>
        <rFont val="標楷體"/>
        <family val="4"/>
        <charset val="136"/>
      </rPr>
      <t>組界範圍</t>
    </r>
    <phoneticPr fontId="3" type="noConversion"/>
  </si>
  <si>
    <r>
      <rPr>
        <b/>
        <sz val="12"/>
        <color theme="0"/>
        <rFont val="標楷體"/>
        <family val="4"/>
        <charset val="136"/>
      </rPr>
      <t>機率</t>
    </r>
  </si>
  <si>
    <r>
      <rPr>
        <b/>
        <sz val="11"/>
        <color theme="1"/>
        <rFont val="標楷體"/>
        <family val="4"/>
        <charset val="136"/>
      </rPr>
      <t>標準差</t>
    </r>
    <phoneticPr fontId="3" type="noConversion"/>
  </si>
  <si>
    <t>組界</t>
  </si>
  <si>
    <t>頻率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</si>
</sst>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76" formatCode="_-* #,##0_-;\-* #,##0_-;_-* &quot;-&quot;??_-;_-@"/>
    <numFmt numFmtId="177" formatCode="0.0%"/>
    <numFmt numFmtId="179" formatCode="_-* #,##0.0000000_-;\-* #,##0.0000000_-;_-* &quot;-&quot;??_-;_-@_-"/>
    <numFmt numFmtId="180" formatCode="_-* #,##0.0000_-;\-* #,##0.0000_-;_-* &quot;-&quot;??.0000_-;_-@"/>
    <numFmt numFmtId="181" formatCode="#,##0.00000_ "/>
    <numFmt numFmtId="182" formatCode="0.000000_);[Red]\(0.000000\)"/>
    <numFmt numFmtId="183" formatCode="#,##0.000000_ "/>
  </numFmts>
  <fonts count="17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9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b/>
      <sz val="11"/>
      <color rgb="FF00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theme="0"/>
      <name val="標楷體"/>
      <family val="4"/>
      <charset val="136"/>
    </font>
    <font>
      <b/>
      <sz val="11"/>
      <color theme="1"/>
      <name val="標楷體"/>
      <family val="4"/>
      <charset val="136"/>
    </font>
  </fonts>
  <fills count="1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9FC5E8"/>
        <bgColor rgb="FF9FC5E8"/>
      </patternFill>
    </fill>
    <fill>
      <patternFill patternType="solid">
        <fgColor theme="4" tint="0.59999389629810485"/>
        <bgColor rgb="FFD8D8D8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8D8D8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rgb="FFEFEFE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</cellStyleXfs>
  <cellXfs count="45">
    <xf numFmtId="0" fontId="0" fillId="0" borderId="0" xfId="0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76" fontId="5" fillId="6" borderId="1" xfId="0" applyNumberFormat="1" applyFont="1" applyFill="1" applyBorder="1" applyAlignment="1">
      <alignment horizontal="center" vertical="center"/>
    </xf>
    <xf numFmtId="176" fontId="5" fillId="7" borderId="1" xfId="0" applyNumberFormat="1" applyFont="1" applyFill="1" applyBorder="1" applyAlignment="1">
      <alignment horizontal="center" vertical="center"/>
    </xf>
    <xf numFmtId="176" fontId="5" fillId="8" borderId="1" xfId="0" applyNumberFormat="1" applyFont="1" applyFill="1" applyBorder="1" applyAlignment="1">
      <alignment horizontal="center" vertical="center"/>
    </xf>
    <xf numFmtId="176" fontId="5" fillId="9" borderId="1" xfId="0" applyNumberFormat="1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vertical="center"/>
    </xf>
    <xf numFmtId="0" fontId="9" fillId="11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/>
    </xf>
    <xf numFmtId="177" fontId="5" fillId="9" borderId="1" xfId="2" applyNumberFormat="1" applyFont="1" applyFill="1" applyBorder="1" applyAlignment="1">
      <alignment horizontal="center" vertical="center"/>
    </xf>
    <xf numFmtId="177" fontId="5" fillId="0" borderId="1" xfId="2" applyNumberFormat="1" applyFont="1" applyFill="1" applyBorder="1" applyAlignment="1">
      <alignment horizontal="center" vertical="center"/>
    </xf>
    <xf numFmtId="177" fontId="5" fillId="8" borderId="1" xfId="2" applyNumberFormat="1" applyFont="1" applyFill="1" applyBorder="1" applyAlignment="1">
      <alignment horizontal="center" vertical="center"/>
    </xf>
    <xf numFmtId="177" fontId="5" fillId="6" borderId="1" xfId="2" applyNumberFormat="1" applyFont="1" applyFill="1" applyBorder="1" applyAlignment="1">
      <alignment horizontal="center" vertical="center"/>
    </xf>
    <xf numFmtId="177" fontId="5" fillId="7" borderId="1" xfId="2" applyNumberFormat="1" applyFont="1" applyFill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0" fontId="6" fillId="13" borderId="1" xfId="3" applyFont="1" applyFill="1" applyBorder="1" applyAlignment="1">
      <alignment horizontal="center" vertical="center" wrapText="1"/>
    </xf>
    <xf numFmtId="0" fontId="6" fillId="14" borderId="1" xfId="3" applyFont="1" applyFill="1" applyBorder="1" applyAlignment="1">
      <alignment horizontal="center" vertical="center" wrapText="1"/>
    </xf>
    <xf numFmtId="176" fontId="6" fillId="14" borderId="1" xfId="3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181" fontId="5" fillId="9" borderId="1" xfId="0" applyNumberFormat="1" applyFont="1" applyFill="1" applyBorder="1" applyAlignment="1">
      <alignment horizontal="center" vertical="center"/>
    </xf>
    <xf numFmtId="181" fontId="5" fillId="8" borderId="1" xfId="0" applyNumberFormat="1" applyFont="1" applyFill="1" applyBorder="1" applyAlignment="1">
      <alignment horizontal="center" vertical="center"/>
    </xf>
    <xf numFmtId="181" fontId="5" fillId="6" borderId="1" xfId="0" applyNumberFormat="1" applyFont="1" applyFill="1" applyBorder="1" applyAlignment="1">
      <alignment horizontal="center" vertical="center"/>
    </xf>
    <xf numFmtId="181" fontId="5" fillId="7" borderId="1" xfId="0" applyNumberFormat="1" applyFont="1" applyFill="1" applyBorder="1" applyAlignment="1">
      <alignment horizontal="center" vertical="center"/>
    </xf>
    <xf numFmtId="182" fontId="7" fillId="2" borderId="1" xfId="0" applyNumberFormat="1" applyFont="1" applyFill="1" applyBorder="1" applyAlignment="1">
      <alignment horizontal="center" vertical="center" wrapText="1"/>
    </xf>
    <xf numFmtId="182" fontId="7" fillId="3" borderId="1" xfId="0" applyNumberFormat="1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1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79" fontId="0" fillId="0" borderId="1" xfId="0" applyNumberFormat="1" applyBorder="1" applyAlignment="1">
      <alignment vertical="center"/>
    </xf>
    <xf numFmtId="183" fontId="5" fillId="0" borderId="1" xfId="0" applyNumberFormat="1" applyFont="1" applyBorder="1" applyAlignment="1">
      <alignment horizontal="center" vertical="center"/>
    </xf>
    <xf numFmtId="183" fontId="5" fillId="0" borderId="1" xfId="1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13" borderId="1" xfId="3" applyFont="1" applyFill="1" applyBorder="1" applyAlignment="1">
      <alignment horizontal="center" vertical="center" wrapText="1"/>
    </xf>
    <xf numFmtId="0" fontId="10" fillId="14" borderId="1" xfId="3" applyFont="1" applyFill="1" applyBorder="1" applyAlignment="1">
      <alignment vertical="center"/>
    </xf>
    <xf numFmtId="0" fontId="12" fillId="14" borderId="1" xfId="3" applyFont="1" applyFill="1" applyBorder="1" applyAlignment="1">
      <alignment vertical="center"/>
    </xf>
    <xf numFmtId="180" fontId="6" fillId="13" borderId="1" xfId="3" applyNumberFormat="1" applyFont="1" applyFill="1" applyBorder="1" applyAlignment="1">
      <alignment horizontal="center" vertical="center" wrapText="1"/>
    </xf>
  </cellXfs>
  <cellStyles count="4">
    <cellStyle name="一般" xfId="0" builtinId="0"/>
    <cellStyle name="一般 2" xfId="3" xr:uid="{31CCDDFF-66CC-48C2-82BB-7B02C6E6A421}"/>
    <cellStyle name="千分位" xfId="1" builtinId="3"/>
    <cellStyle name="百分比" xfId="2" builtinId="5"/>
  </cellStyles>
  <dxfs count="0"/>
  <tableStyles count="0" defaultTableStyle="TableStyleMedium2" defaultPivotStyle="PivotStyleLight16"/>
  <colors>
    <mruColors>
      <color rgb="FFFFAFA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0FBF3-066D-4844-ABEF-70F4A6839A32}">
  <sheetPr>
    <tabColor theme="5" tint="-0.249977111117893"/>
  </sheetPr>
  <dimension ref="A1:AC10"/>
  <sheetViews>
    <sheetView tabSelected="1" topLeftCell="A2" zoomScale="110" zoomScaleNormal="110" workbookViewId="0">
      <selection activeCell="D14" sqref="D14"/>
    </sheetView>
  </sheetViews>
  <sheetFormatPr defaultColWidth="11.25" defaultRowHeight="15" customHeight="1" x14ac:dyDescent="0.25"/>
  <cols>
    <col min="1" max="1" width="13.875" style="3" customWidth="1"/>
    <col min="2" max="2" width="12.75" style="2" bestFit="1" customWidth="1"/>
    <col min="3" max="3" width="8.125" style="2" bestFit="1" customWidth="1"/>
    <col min="4" max="4" width="10.75" style="2" bestFit="1" customWidth="1"/>
    <col min="5" max="5" width="9.25" style="2" bestFit="1" customWidth="1"/>
    <col min="6" max="6" width="7.625" style="2" bestFit="1" customWidth="1"/>
    <col min="7" max="7" width="9.75" style="2" bestFit="1" customWidth="1"/>
    <col min="8" max="8" width="7.75" style="2" bestFit="1" customWidth="1"/>
    <col min="9" max="9" width="9.25" style="2" bestFit="1" customWidth="1"/>
    <col min="10" max="10" width="8.25" style="2" bestFit="1" customWidth="1"/>
    <col min="11" max="11" width="13" style="2" bestFit="1" customWidth="1"/>
    <col min="12" max="12" width="11.5" style="2" bestFit="1" customWidth="1"/>
    <col min="13" max="13" width="6.375" style="2" bestFit="1" customWidth="1"/>
    <col min="14" max="14" width="7.625" style="2" bestFit="1" customWidth="1"/>
    <col min="15" max="15" width="1.625" style="9" customWidth="1"/>
    <col min="16" max="16" width="13.875" style="3" customWidth="1"/>
    <col min="17" max="17" width="12.75" style="2" bestFit="1" customWidth="1"/>
    <col min="18" max="18" width="8.125" style="2" bestFit="1" customWidth="1"/>
    <col min="19" max="19" width="10.75" style="2" bestFit="1" customWidth="1"/>
    <col min="20" max="20" width="9.25" style="2" bestFit="1" customWidth="1"/>
    <col min="21" max="21" width="7.625" style="2" bestFit="1" customWidth="1"/>
    <col min="22" max="22" width="9.75" style="2" bestFit="1" customWidth="1"/>
    <col min="23" max="23" width="6.5" style="2" customWidth="1"/>
    <col min="24" max="24" width="9.25" style="2" bestFit="1" customWidth="1"/>
    <col min="25" max="25" width="8.25" style="2" bestFit="1" customWidth="1"/>
    <col min="26" max="26" width="13" style="2" bestFit="1" customWidth="1"/>
    <col min="27" max="27" width="11.5" style="2" bestFit="1" customWidth="1"/>
    <col min="28" max="28" width="5.875" style="2" bestFit="1" customWidth="1"/>
    <col min="29" max="29" width="6.875" style="2" bestFit="1" customWidth="1"/>
    <col min="30" max="16384" width="11.25" style="3"/>
  </cols>
  <sheetData>
    <row r="1" spans="1:29" ht="33" customHeight="1" x14ac:dyDescent="0.25">
      <c r="A1" s="39" t="s">
        <v>27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11"/>
      <c r="P1" s="39" t="s">
        <v>28</v>
      </c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</row>
    <row r="2" spans="1:29" ht="22.5" customHeight="1" x14ac:dyDescent="0.25">
      <c r="A2" s="28" t="e">
        <f>Fre.!#REF!</f>
        <v>#REF!</v>
      </c>
      <c r="B2" s="40" t="s">
        <v>29</v>
      </c>
      <c r="C2" s="40" t="s">
        <v>30</v>
      </c>
      <c r="D2" s="40"/>
      <c r="E2" s="40"/>
      <c r="F2" s="40"/>
      <c r="G2" s="40"/>
      <c r="H2" s="40"/>
      <c r="I2" s="38" t="s">
        <v>31</v>
      </c>
      <c r="J2" s="38"/>
      <c r="K2" s="38"/>
      <c r="L2" s="38"/>
      <c r="M2" s="38"/>
      <c r="N2" s="38"/>
      <c r="P2" s="28" t="e">
        <f>Fre.!#REF!</f>
        <v>#REF!</v>
      </c>
      <c r="Q2" s="40" t="s">
        <v>29</v>
      </c>
      <c r="R2" s="40" t="s">
        <v>30</v>
      </c>
      <c r="S2" s="40"/>
      <c r="T2" s="40"/>
      <c r="U2" s="40"/>
      <c r="V2" s="40"/>
      <c r="W2" s="40"/>
      <c r="X2" s="38" t="s">
        <v>31</v>
      </c>
      <c r="Y2" s="38"/>
      <c r="Z2" s="38"/>
      <c r="AA2" s="38"/>
      <c r="AB2" s="38"/>
      <c r="AC2" s="38"/>
    </row>
    <row r="3" spans="1:29" ht="22.5" customHeight="1" x14ac:dyDescent="0.25">
      <c r="A3" s="29" t="e">
        <f>Fre.!#REF!</f>
        <v>#REF!</v>
      </c>
      <c r="B3" s="40"/>
      <c r="C3" s="37" t="s">
        <v>32</v>
      </c>
      <c r="D3" s="37"/>
      <c r="E3" s="31" t="s">
        <v>39</v>
      </c>
      <c r="F3" s="31" t="s">
        <v>40</v>
      </c>
      <c r="G3" s="30" t="s">
        <v>33</v>
      </c>
      <c r="H3" s="10" t="s">
        <v>34</v>
      </c>
      <c r="I3" s="12" t="s">
        <v>35</v>
      </c>
      <c r="J3" s="38" t="s">
        <v>36</v>
      </c>
      <c r="K3" s="38"/>
      <c r="L3" s="31" t="s">
        <v>39</v>
      </c>
      <c r="M3" s="31" t="s">
        <v>40</v>
      </c>
      <c r="N3" s="13" t="s">
        <v>37</v>
      </c>
      <c r="P3" s="29" t="e">
        <f>Fre.!#REF!</f>
        <v>#REF!</v>
      </c>
      <c r="Q3" s="40"/>
      <c r="R3" s="37" t="s">
        <v>32</v>
      </c>
      <c r="S3" s="37"/>
      <c r="T3" s="31" t="s">
        <v>39</v>
      </c>
      <c r="U3" s="31" t="s">
        <v>40</v>
      </c>
      <c r="V3" s="30" t="s">
        <v>33</v>
      </c>
      <c r="W3" s="10" t="s">
        <v>34</v>
      </c>
      <c r="X3" s="12" t="s">
        <v>35</v>
      </c>
      <c r="Y3" s="38" t="s">
        <v>36</v>
      </c>
      <c r="Z3" s="38"/>
      <c r="AA3" s="31" t="s">
        <v>39</v>
      </c>
      <c r="AB3" s="31" t="s">
        <v>40</v>
      </c>
      <c r="AC3" s="13" t="s">
        <v>37</v>
      </c>
    </row>
    <row r="4" spans="1:29" ht="22.5" customHeight="1" x14ac:dyDescent="0.25">
      <c r="A4" s="28" t="e">
        <f>Fre.!#REF!</f>
        <v>#REF!</v>
      </c>
      <c r="B4" s="35" t="e">
        <f>AVERAGE(A2:A10)</f>
        <v>#REF!</v>
      </c>
      <c r="C4" s="8" t="s">
        <v>0</v>
      </c>
      <c r="D4" s="24" t="e">
        <f>$B$4-3*$B$6</f>
        <v>#REF!</v>
      </c>
      <c r="E4" s="32">
        <v>3.4909034282282593E-5</v>
      </c>
      <c r="F4" s="33">
        <v>3876</v>
      </c>
      <c r="G4" s="24">
        <f>E4</f>
        <v>3.4909034282282593E-5</v>
      </c>
      <c r="H4" s="14">
        <f>F4/SUM($F$4:$F$10)</f>
        <v>5.914306640625E-2</v>
      </c>
      <c r="I4" s="33">
        <v>5.6167491930545366E-4</v>
      </c>
      <c r="J4" s="1" t="s">
        <v>2</v>
      </c>
      <c r="K4" s="19" t="e">
        <f t="shared" ref="K4:K9" si="0">(D4+D5)/2</f>
        <v>#REF!</v>
      </c>
      <c r="L4" s="34">
        <v>1.4956534545829966E-4</v>
      </c>
      <c r="M4" s="33">
        <v>18</v>
      </c>
      <c r="N4" s="15">
        <f>M4/SUM($M$4:$M$10)</f>
        <v>6.0020006668889628E-3</v>
      </c>
      <c r="P4" s="28" t="e">
        <f>Fre.!#REF!</f>
        <v>#REF!</v>
      </c>
      <c r="Q4" s="35" t="e">
        <f>AVERAGE(P2:P10)</f>
        <v>#REF!</v>
      </c>
      <c r="R4" s="8" t="s">
        <v>0</v>
      </c>
      <c r="S4" s="24" t="e">
        <f>$Q$4-3*$Q$6</f>
        <v>#REF!</v>
      </c>
      <c r="T4" s="32">
        <v>-1.7989714829359327E-5</v>
      </c>
      <c r="U4" s="33">
        <v>0</v>
      </c>
      <c r="V4" s="24">
        <f>T4</f>
        <v>-1.7989714829359327E-5</v>
      </c>
      <c r="W4" s="14">
        <f>U4/SUM($U$4:$U$10)</f>
        <v>0</v>
      </c>
      <c r="X4" s="33">
        <v>5.6486623145727785E-4</v>
      </c>
      <c r="Y4" s="1" t="s">
        <v>2</v>
      </c>
      <c r="Z4" s="19" t="e">
        <f t="shared" ref="Z4:Z9" si="1">(S4+S5)/2</f>
        <v>#REF!</v>
      </c>
      <c r="AA4" s="34">
        <v>6.2322502932718438E-5</v>
      </c>
      <c r="AB4" s="33">
        <v>19</v>
      </c>
      <c r="AC4" s="15">
        <f>AB4/SUM($AB$4:$AB$10)</f>
        <v>6.3333333333333332E-3</v>
      </c>
    </row>
    <row r="5" spans="1:29" ht="22.5" customHeight="1" x14ac:dyDescent="0.25">
      <c r="A5" s="29" t="e">
        <f>Fre.!#REF!</f>
        <v>#REF!</v>
      </c>
      <c r="B5" s="4" t="s">
        <v>38</v>
      </c>
      <c r="C5" s="7" t="s">
        <v>3</v>
      </c>
      <c r="D5" s="25" t="e">
        <f>$B$4-2*$B$6</f>
        <v>#REF!</v>
      </c>
      <c r="E5" s="32">
        <v>2.6422165663431672E-4</v>
      </c>
      <c r="F5" s="33">
        <v>1124</v>
      </c>
      <c r="G5" s="25">
        <f t="shared" ref="G5:G10" si="2">E5</f>
        <v>2.6422165663431672E-4</v>
      </c>
      <c r="H5" s="16">
        <f>F5/SUM($F$4:$F$10)</f>
        <v>1.715087890625E-2</v>
      </c>
      <c r="I5" s="33">
        <v>7.1064717638500297E-4</v>
      </c>
      <c r="J5" s="1" t="s">
        <v>4</v>
      </c>
      <c r="K5" s="19" t="e">
        <f t="shared" si="0"/>
        <v>#REF!</v>
      </c>
      <c r="L5" s="34">
        <v>3.7887796781033378E-4</v>
      </c>
      <c r="M5" s="33">
        <v>161</v>
      </c>
      <c r="N5" s="15">
        <f>M5/SUM($M$4:$M$10)</f>
        <v>5.3684561520506838E-2</v>
      </c>
      <c r="P5" s="29" t="e">
        <f>Fre.!#REF!</f>
        <v>#REF!</v>
      </c>
      <c r="Q5" s="4" t="s">
        <v>38</v>
      </c>
      <c r="R5" s="7" t="s">
        <v>3</v>
      </c>
      <c r="S5" s="25" t="e">
        <f>$Q$4-2*$Q$6</f>
        <v>#REF!</v>
      </c>
      <c r="T5" s="32">
        <v>1.426347206947962E-4</v>
      </c>
      <c r="U5" s="33">
        <v>5000</v>
      </c>
      <c r="V5" s="25">
        <f t="shared" ref="V5:V10" si="3">T5</f>
        <v>1.426347206947962E-4</v>
      </c>
      <c r="W5" s="16">
        <f>U5/SUM($U$4:$U$10)</f>
        <v>7.62939453125E-2</v>
      </c>
      <c r="X5" s="33">
        <v>4.6348846228764742E-4</v>
      </c>
      <c r="Y5" s="1" t="s">
        <v>4</v>
      </c>
      <c r="Z5" s="19" t="e">
        <f t="shared" si="1"/>
        <v>#REF!</v>
      </c>
      <c r="AA5" s="34">
        <v>2.2294693845687397E-4</v>
      </c>
      <c r="AB5" s="33">
        <v>190</v>
      </c>
      <c r="AC5" s="15">
        <f>AB5/SUM($AB$4:$AB$10)</f>
        <v>6.3333333333333339E-2</v>
      </c>
    </row>
    <row r="6" spans="1:29" ht="22.5" customHeight="1" x14ac:dyDescent="0.25">
      <c r="A6" s="28" t="e">
        <f>Fre.!#REF!</f>
        <v>#REF!</v>
      </c>
      <c r="B6" s="36" t="e">
        <f>STDEV(A2:A10)</f>
        <v>#REF!</v>
      </c>
      <c r="C6" s="5" t="s">
        <v>5</v>
      </c>
      <c r="D6" s="26" t="e">
        <f>$B$4-$B$6</f>
        <v>#REF!</v>
      </c>
      <c r="E6" s="32">
        <v>4.9353427898635085E-4</v>
      </c>
      <c r="F6" s="33">
        <v>0</v>
      </c>
      <c r="G6" s="26">
        <f t="shared" si="2"/>
        <v>4.9353427898635085E-4</v>
      </c>
      <c r="H6" s="17">
        <f>F6/SUM($F$4:$F$10)</f>
        <v>0</v>
      </c>
      <c r="I6" s="33">
        <v>3.9372409087854322E-4</v>
      </c>
      <c r="J6" s="1" t="s">
        <v>6</v>
      </c>
      <c r="K6" s="19" t="e">
        <f t="shared" si="0"/>
        <v>#REF!</v>
      </c>
      <c r="L6" s="34">
        <v>6.0819059016236797E-4</v>
      </c>
      <c r="M6" s="33">
        <v>780</v>
      </c>
      <c r="N6" s="15">
        <f>M6/SUM($M$4:$M$10)</f>
        <v>0.26008669556518837</v>
      </c>
      <c r="P6" s="28" t="e">
        <f>Fre.!#REF!</f>
        <v>#REF!</v>
      </c>
      <c r="Q6" s="36" t="e">
        <f>STDEV(P2:P10)</f>
        <v>#REF!</v>
      </c>
      <c r="R6" s="5" t="s">
        <v>5</v>
      </c>
      <c r="S6" s="26" t="e">
        <f>$Q$4-$Q$6</f>
        <v>#REF!</v>
      </c>
      <c r="T6" s="32">
        <v>3.0325915621895173E-4</v>
      </c>
      <c r="U6" s="33">
        <v>92</v>
      </c>
      <c r="V6" s="26">
        <f t="shared" si="3"/>
        <v>3.0325915621895173E-4</v>
      </c>
      <c r="W6" s="17">
        <f>U6/SUM($U$4:$U$10)</f>
        <v>1.40380859375E-3</v>
      </c>
      <c r="X6" s="33">
        <v>2.4684106131215813E-4</v>
      </c>
      <c r="Y6" s="1" t="s">
        <v>6</v>
      </c>
      <c r="Z6" s="19" t="e">
        <f t="shared" si="1"/>
        <v>#REF!</v>
      </c>
      <c r="AA6" s="34">
        <v>3.835713739810295E-4</v>
      </c>
      <c r="AB6" s="33">
        <v>733</v>
      </c>
      <c r="AC6" s="15">
        <f>AB6/SUM($AB$4:$AB$10)</f>
        <v>0.24433333333333335</v>
      </c>
    </row>
    <row r="7" spans="1:29" ht="22.5" customHeight="1" x14ac:dyDescent="0.25">
      <c r="A7" s="29" t="e">
        <f>Fre.!#REF!</f>
        <v>#REF!</v>
      </c>
      <c r="C7" s="6" t="s">
        <v>1</v>
      </c>
      <c r="D7" s="27" t="e">
        <f>B4</f>
        <v>#REF!</v>
      </c>
      <c r="E7" s="32">
        <v>7.2284690133838508E-4</v>
      </c>
      <c r="F7" s="33">
        <v>21036</v>
      </c>
      <c r="G7" s="27">
        <f t="shared" si="2"/>
        <v>7.2284690133838508E-4</v>
      </c>
      <c r="H7" s="18">
        <f>F7/SUM($F$4:$F$10)</f>
        <v>0.32098388671875</v>
      </c>
      <c r="I7" s="33">
        <v>5.1223777819040407E-4</v>
      </c>
      <c r="J7" s="1" t="s">
        <v>7</v>
      </c>
      <c r="K7" s="19" t="e">
        <f t="shared" si="0"/>
        <v>#REF!</v>
      </c>
      <c r="L7" s="34">
        <v>8.375032125144022E-4</v>
      </c>
      <c r="M7" s="33">
        <v>1151</v>
      </c>
      <c r="N7" s="15">
        <f>M7/SUM($M$4:$M$10)</f>
        <v>0.38379459819939982</v>
      </c>
      <c r="P7" s="29" t="e">
        <f>Fre.!#REF!</f>
        <v>#REF!</v>
      </c>
      <c r="R7" s="6" t="s">
        <v>1</v>
      </c>
      <c r="S7" s="27" t="e">
        <f>Q4</f>
        <v>#REF!</v>
      </c>
      <c r="T7" s="32">
        <v>4.6388359174310726E-4</v>
      </c>
      <c r="U7" s="33">
        <v>24731</v>
      </c>
      <c r="V7" s="27">
        <f t="shared" si="3"/>
        <v>4.6388359174310726E-4</v>
      </c>
      <c r="W7" s="18">
        <f>U7/SUM($U$4:$U$10)</f>
        <v>0.3773651123046875</v>
      </c>
      <c r="X7" s="33">
        <v>3.182496099046024E-4</v>
      </c>
      <c r="Y7" s="1" t="s">
        <v>7</v>
      </c>
      <c r="Z7" s="19" t="e">
        <f t="shared" si="1"/>
        <v>#REF!</v>
      </c>
      <c r="AA7" s="34">
        <v>5.4419580950518503E-4</v>
      </c>
      <c r="AB7" s="33">
        <v>1125</v>
      </c>
      <c r="AC7" s="15">
        <f>AB7/SUM($AB$4:$AB$10)</f>
        <v>0.375</v>
      </c>
    </row>
    <row r="8" spans="1:29" ht="22.5" customHeight="1" x14ac:dyDescent="0.25">
      <c r="A8" s="28" t="e">
        <f>Fre.!#REF!</f>
        <v>#REF!</v>
      </c>
      <c r="C8" s="5" t="s">
        <v>8</v>
      </c>
      <c r="D8" s="26" t="e">
        <f>$B$4+$B$6</f>
        <v>#REF!</v>
      </c>
      <c r="E8" s="32">
        <v>9.5215952369041932E-4</v>
      </c>
      <c r="F8" s="33">
        <v>34331</v>
      </c>
      <c r="G8" s="26">
        <f t="shared" si="2"/>
        <v>9.5215952369041932E-4</v>
      </c>
      <c r="H8" s="17">
        <f>F8/SUM($F$4:$F$10)</f>
        <v>0.5238494873046875</v>
      </c>
      <c r="I8" s="33">
        <v>5.4212779633098108E-4</v>
      </c>
      <c r="J8" s="1" t="s">
        <v>9</v>
      </c>
      <c r="K8" s="19" t="e">
        <f t="shared" si="0"/>
        <v>#REF!</v>
      </c>
      <c r="L8" s="34">
        <v>1.0668158348664364E-3</v>
      </c>
      <c r="M8" s="33">
        <v>700</v>
      </c>
      <c r="N8" s="15">
        <f>M8/SUM($M$4:$M$10)</f>
        <v>0.23341113704568189</v>
      </c>
      <c r="P8" s="28" t="e">
        <f>Fre.!#REF!</f>
        <v>#REF!</v>
      </c>
      <c r="R8" s="5" t="s">
        <v>8</v>
      </c>
      <c r="S8" s="26" t="e">
        <f>$Q$4+$Q$6</f>
        <v>#REF!</v>
      </c>
      <c r="T8" s="32">
        <v>6.2450802726726285E-4</v>
      </c>
      <c r="U8" s="33">
        <v>27711</v>
      </c>
      <c r="V8" s="26">
        <f t="shared" si="3"/>
        <v>6.2450802726726285E-4</v>
      </c>
      <c r="W8" s="17">
        <f>U8/SUM($U$4:$U$10)</f>
        <v>0.4228363037109375</v>
      </c>
      <c r="X8" s="33">
        <v>3.8181520642436808E-4</v>
      </c>
      <c r="Y8" s="1" t="s">
        <v>9</v>
      </c>
      <c r="Z8" s="19" t="e">
        <f t="shared" si="1"/>
        <v>#REF!</v>
      </c>
      <c r="AA8" s="34">
        <v>7.0482024502934056E-4</v>
      </c>
      <c r="AB8" s="33">
        <v>758</v>
      </c>
      <c r="AC8" s="15">
        <f>AB8/SUM($AB$4:$AB$10)</f>
        <v>0.25266666666666665</v>
      </c>
    </row>
    <row r="9" spans="1:29" ht="22.5" customHeight="1" x14ac:dyDescent="0.25">
      <c r="A9" s="29" t="e">
        <f>Fre.!#REF!</f>
        <v>#REF!</v>
      </c>
      <c r="C9" s="7" t="s">
        <v>10</v>
      </c>
      <c r="D9" s="25" t="e">
        <f>$B$4+2*$B$6</f>
        <v>#REF!</v>
      </c>
      <c r="E9" s="32">
        <v>1.1814721460424536E-3</v>
      </c>
      <c r="F9" s="33">
        <v>5169</v>
      </c>
      <c r="G9" s="25">
        <f t="shared" si="2"/>
        <v>1.1814721460424536E-3</v>
      </c>
      <c r="H9" s="16">
        <f>F9/SUM($F$4:$F$10)</f>
        <v>7.88726806640625E-2</v>
      </c>
      <c r="I9" s="33">
        <v>7.1112136043347419E-4</v>
      </c>
      <c r="J9" s="1" t="s">
        <v>11</v>
      </c>
      <c r="K9" s="19" t="e">
        <f t="shared" si="0"/>
        <v>#REF!</v>
      </c>
      <c r="L9" s="34">
        <v>1.2961284572184707E-3</v>
      </c>
      <c r="M9" s="33">
        <v>173</v>
      </c>
      <c r="N9" s="15">
        <f>M9/SUM($M$4:$M$10)</f>
        <v>5.7685895298432814E-2</v>
      </c>
      <c r="P9" s="29" t="e">
        <f>Fre.!#REF!</f>
        <v>#REF!</v>
      </c>
      <c r="R9" s="7" t="s">
        <v>10</v>
      </c>
      <c r="S9" s="25" t="e">
        <f>$Q$4+2*$Q$6</f>
        <v>#REF!</v>
      </c>
      <c r="T9" s="32">
        <v>7.8513246279141827E-4</v>
      </c>
      <c r="U9" s="33">
        <v>7894</v>
      </c>
      <c r="V9" s="25">
        <f t="shared" si="3"/>
        <v>7.8513246279141827E-4</v>
      </c>
      <c r="W9" s="16">
        <f>U9/SUM($U$4:$U$10)</f>
        <v>0.120452880859375</v>
      </c>
      <c r="X9" s="33">
        <v>3.582191603757441E-4</v>
      </c>
      <c r="Y9" s="1" t="s">
        <v>11</v>
      </c>
      <c r="Z9" s="19" t="e">
        <f t="shared" si="1"/>
        <v>#REF!</v>
      </c>
      <c r="AA9" s="34">
        <v>8.6544468055349609E-4</v>
      </c>
      <c r="AB9" s="33">
        <v>154</v>
      </c>
      <c r="AC9" s="15">
        <f>AB9/SUM($AB$4:$AB$10)</f>
        <v>5.1333333333333335E-2</v>
      </c>
    </row>
    <row r="10" spans="1:29" ht="22.5" customHeight="1" x14ac:dyDescent="0.25">
      <c r="A10" s="28" t="e">
        <f>Fre.!#REF!</f>
        <v>#REF!</v>
      </c>
      <c r="C10" s="8" t="s">
        <v>12</v>
      </c>
      <c r="D10" s="24" t="e">
        <f>$B$4+3*$B$6</f>
        <v>#REF!</v>
      </c>
      <c r="E10" s="32">
        <v>1.4107847683944876E-3</v>
      </c>
      <c r="F10" s="33">
        <v>0</v>
      </c>
      <c r="G10" s="24">
        <f t="shared" si="2"/>
        <v>1.4107847683944876E-3</v>
      </c>
      <c r="H10" s="14">
        <f>F10/SUM($F$4:$F$10)</f>
        <v>0</v>
      </c>
      <c r="I10" s="33">
        <v>9.3959048199985119E-4</v>
      </c>
      <c r="J10" s="1" t="s">
        <v>13</v>
      </c>
      <c r="K10" s="19" t="e">
        <f>$B$4+3.5*$B$6</f>
        <v>#REF!</v>
      </c>
      <c r="L10" s="34">
        <v>1.5254410795705047E-3</v>
      </c>
      <c r="M10" s="33">
        <v>16</v>
      </c>
      <c r="N10" s="15">
        <f>M10/SUM($M$4:$M$10)</f>
        <v>5.3351117039013001E-3</v>
      </c>
      <c r="P10" s="28" t="e">
        <f>Fre.!#REF!</f>
        <v>#REF!</v>
      </c>
      <c r="R10" s="8" t="s">
        <v>12</v>
      </c>
      <c r="S10" s="24" t="e">
        <f>$Q$4+3*$Q$6</f>
        <v>#REF!</v>
      </c>
      <c r="T10" s="32">
        <v>9.4575689831557391E-4</v>
      </c>
      <c r="U10" s="33">
        <v>108</v>
      </c>
      <c r="V10" s="24">
        <f t="shared" si="3"/>
        <v>9.4575689831557391E-4</v>
      </c>
      <c r="W10" s="14">
        <f>U10/SUM($U$4:$U$10)</f>
        <v>1.64794921875E-3</v>
      </c>
      <c r="X10" s="33">
        <v>4.0526737859662389E-4</v>
      </c>
      <c r="Y10" s="1" t="s">
        <v>13</v>
      </c>
      <c r="Z10" s="19" t="e">
        <f>$Q$4+3.5*$Q$6</f>
        <v>#REF!</v>
      </c>
      <c r="AA10" s="34">
        <v>1.0260691160776515E-3</v>
      </c>
      <c r="AB10" s="33">
        <v>21</v>
      </c>
      <c r="AC10" s="15">
        <f>AB10/SUM($AB$4:$AB$10)</f>
        <v>7.0000000000000001E-3</v>
      </c>
    </row>
  </sheetData>
  <sortState xmlns:xlrd2="http://schemas.microsoft.com/office/spreadsheetml/2017/richdata2" ref="AA4:AA10">
    <sortCondition ref="AA4"/>
  </sortState>
  <mergeCells count="12">
    <mergeCell ref="R3:S3"/>
    <mergeCell ref="Y3:Z3"/>
    <mergeCell ref="A1:N1"/>
    <mergeCell ref="P1:AC1"/>
    <mergeCell ref="B2:B3"/>
    <mergeCell ref="C2:H2"/>
    <mergeCell ref="I2:N2"/>
    <mergeCell ref="Q2:Q3"/>
    <mergeCell ref="R2:W2"/>
    <mergeCell ref="X2:AC2"/>
    <mergeCell ref="C3:D3"/>
    <mergeCell ref="J3:K3"/>
  </mergeCells>
  <phoneticPr fontId="3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89F15-B097-4A9C-973B-4E727C0924A1}">
  <dimension ref="A1:L2"/>
  <sheetViews>
    <sheetView zoomScale="85" zoomScaleNormal="85" workbookViewId="0">
      <selection activeCell="K10" sqref="J10:K11"/>
    </sheetView>
  </sheetViews>
  <sheetFormatPr defaultColWidth="11.25" defaultRowHeight="21.6" customHeight="1" x14ac:dyDescent="0.25"/>
  <cols>
    <col min="1" max="1" width="9.875" style="23" bestFit="1" customWidth="1"/>
    <col min="2" max="2" width="13.625" style="23" bestFit="1" customWidth="1"/>
    <col min="3" max="6" width="14.875" style="23" bestFit="1" customWidth="1"/>
    <col min="7" max="7" width="17.5" style="23" bestFit="1" customWidth="1"/>
    <col min="8" max="8" width="17" style="23" bestFit="1" customWidth="1"/>
    <col min="9" max="9" width="17.5" style="23" bestFit="1" customWidth="1"/>
    <col min="10" max="10" width="17" style="23" bestFit="1" customWidth="1"/>
    <col min="11" max="11" width="17.5" style="23" bestFit="1" customWidth="1"/>
    <col min="12" max="12" width="17" style="23" bestFit="1" customWidth="1"/>
    <col min="13" max="16384" width="11.25" style="23"/>
  </cols>
  <sheetData>
    <row r="1" spans="1:12" ht="21.6" customHeight="1" x14ac:dyDescent="0.25">
      <c r="A1" s="41" t="s">
        <v>14</v>
      </c>
      <c r="B1" s="44" t="s">
        <v>26</v>
      </c>
      <c r="C1" s="41" t="s">
        <v>15</v>
      </c>
      <c r="D1" s="42"/>
      <c r="E1" s="41" t="s">
        <v>16</v>
      </c>
      <c r="F1" s="42"/>
      <c r="G1" s="41" t="s">
        <v>17</v>
      </c>
      <c r="H1" s="42"/>
      <c r="I1" s="41" t="s">
        <v>18</v>
      </c>
      <c r="J1" s="42"/>
      <c r="K1" s="41" t="s">
        <v>19</v>
      </c>
      <c r="L1" s="42"/>
    </row>
    <row r="2" spans="1:12" ht="21.6" customHeight="1" x14ac:dyDescent="0.25">
      <c r="A2" s="43"/>
      <c r="B2" s="43"/>
      <c r="C2" s="20" t="s">
        <v>20</v>
      </c>
      <c r="D2" s="20" t="s">
        <v>21</v>
      </c>
      <c r="E2" s="21" t="s">
        <v>22</v>
      </c>
      <c r="F2" s="20" t="s">
        <v>23</v>
      </c>
      <c r="G2" s="22" t="s">
        <v>24</v>
      </c>
      <c r="H2" s="20" t="s">
        <v>25</v>
      </c>
      <c r="I2" s="22" t="s">
        <v>24</v>
      </c>
      <c r="J2" s="20" t="s">
        <v>25</v>
      </c>
      <c r="K2" s="22" t="s">
        <v>24</v>
      </c>
      <c r="L2" s="21" t="s">
        <v>25</v>
      </c>
    </row>
  </sheetData>
  <mergeCells count="7">
    <mergeCell ref="I1:J1"/>
    <mergeCell ref="K1:L1"/>
    <mergeCell ref="A1:A2"/>
    <mergeCell ref="B1:B2"/>
    <mergeCell ref="C1:D1"/>
    <mergeCell ref="E1:F1"/>
    <mergeCell ref="G1:H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安全曲線</vt:lpstr>
      <vt:lpstr>Fre.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何岫璁</dc:creator>
  <cp:lastModifiedBy>Owner</cp:lastModifiedBy>
  <cp:lastPrinted>2023-05-17T12:18:04Z</cp:lastPrinted>
  <dcterms:created xsi:type="dcterms:W3CDTF">2023-04-10T04:32:23Z</dcterms:created>
  <dcterms:modified xsi:type="dcterms:W3CDTF">2025-07-25T10:15:59Z</dcterms:modified>
</cp:coreProperties>
</file>