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D:\Google雲端硬碟-觸角\002-專案服務\01-Fire Risk Assessment\03-專案報告\04-熙特爾新能源-高雄協和案\06-分析圖表\"/>
    </mc:Choice>
  </mc:AlternateContent>
  <xr:revisionPtr revIDLastSave="0" documentId="13_ncr:1_{FB52535E-4376-463C-B690-EC549E2321A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UT-損失等級期望值" sheetId="4" r:id="rId1"/>
    <sheet name="S曲線 (2)" sheetId="6" r:id="rId2"/>
    <sheet name="S曲線" sheetId="5" r:id="rId3"/>
  </sheets>
  <definedNames>
    <definedName name="solver_adj" localSheetId="2" hidden="1">S曲線!$H$3</definedName>
    <definedName name="solver_adj" localSheetId="1" hidden="1">'S曲線 (2)'!$H$3:$I$3</definedName>
    <definedName name="solver_cvg" localSheetId="2" hidden="1">0.0001</definedName>
    <definedName name="solver_cvg" localSheetId="1" hidden="1">0.0001</definedName>
    <definedName name="solver_drv" localSheetId="2" hidden="1">1</definedName>
    <definedName name="solver_drv" localSheetId="1" hidden="1">1</definedName>
    <definedName name="solver_eng" localSheetId="2" hidden="1">1</definedName>
    <definedName name="solver_eng" localSheetId="1" hidden="1">1</definedName>
    <definedName name="solver_est" localSheetId="2" hidden="1">1</definedName>
    <definedName name="solver_est" localSheetId="1" hidden="1">1</definedName>
    <definedName name="solver_itr" localSheetId="2" hidden="1">2147483647</definedName>
    <definedName name="solver_itr" localSheetId="1" hidden="1">2147483647</definedName>
    <definedName name="solver_mip" localSheetId="2" hidden="1">2147483647</definedName>
    <definedName name="solver_mip" localSheetId="1" hidden="1">2147483647</definedName>
    <definedName name="solver_mni" localSheetId="2" hidden="1">30</definedName>
    <definedName name="solver_mni" localSheetId="1" hidden="1">30</definedName>
    <definedName name="solver_mrt" localSheetId="2" hidden="1">0.075</definedName>
    <definedName name="solver_mrt" localSheetId="1" hidden="1">0.075</definedName>
    <definedName name="solver_msl" localSheetId="2" hidden="1">2</definedName>
    <definedName name="solver_msl" localSheetId="1" hidden="1">2</definedName>
    <definedName name="solver_neg" localSheetId="2" hidden="1">2</definedName>
    <definedName name="solver_neg" localSheetId="1" hidden="1">2</definedName>
    <definedName name="solver_nod" localSheetId="2" hidden="1">2147483647</definedName>
    <definedName name="solver_nod" localSheetId="1" hidden="1">2147483647</definedName>
    <definedName name="solver_num" localSheetId="2" hidden="1">0</definedName>
    <definedName name="solver_num" localSheetId="1" hidden="1">0</definedName>
    <definedName name="solver_nwt" localSheetId="2" hidden="1">1</definedName>
    <definedName name="solver_nwt" localSheetId="1" hidden="1">1</definedName>
    <definedName name="solver_opt" localSheetId="2" hidden="1">S曲線!$G$11</definedName>
    <definedName name="solver_opt" localSheetId="1" hidden="1">'S曲線 (2)'!$G$11</definedName>
    <definedName name="solver_pre" localSheetId="2" hidden="1">0.000001</definedName>
    <definedName name="solver_pre" localSheetId="1" hidden="1">0.000001</definedName>
    <definedName name="solver_rbv" localSheetId="2" hidden="1">1</definedName>
    <definedName name="solver_rbv" localSheetId="1" hidden="1">1</definedName>
    <definedName name="solver_rlx" localSheetId="2" hidden="1">2</definedName>
    <definedName name="solver_rlx" localSheetId="1" hidden="1">2</definedName>
    <definedName name="solver_rsd" localSheetId="2" hidden="1">0</definedName>
    <definedName name="solver_rsd" localSheetId="1" hidden="1">0</definedName>
    <definedName name="solver_scl" localSheetId="2" hidden="1">1</definedName>
    <definedName name="solver_scl" localSheetId="1" hidden="1">1</definedName>
    <definedName name="solver_sho" localSheetId="2" hidden="1">2</definedName>
    <definedName name="solver_sho" localSheetId="1" hidden="1">2</definedName>
    <definedName name="solver_ssz" localSheetId="2" hidden="1">100</definedName>
    <definedName name="solver_ssz" localSheetId="1" hidden="1">100</definedName>
    <definedName name="solver_tim" localSheetId="2" hidden="1">2147483647</definedName>
    <definedName name="solver_tim" localSheetId="1" hidden="1">2147483647</definedName>
    <definedName name="solver_tol" localSheetId="2" hidden="1">0.01</definedName>
    <definedName name="solver_tol" localSheetId="1" hidden="1">0.01</definedName>
    <definedName name="solver_typ" localSheetId="2" hidden="1">2</definedName>
    <definedName name="solver_typ" localSheetId="1" hidden="1">2</definedName>
    <definedName name="solver_val" localSheetId="2" hidden="1">0</definedName>
    <definedName name="solver_val" localSheetId="1" hidden="1">0</definedName>
    <definedName name="solver_ver" localSheetId="2" hidden="1">3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4" l="1"/>
  <c r="J4" i="4" s="1"/>
  <c r="J5" i="4" s="1"/>
  <c r="J6" i="4" s="1"/>
  <c r="J7" i="4" s="1"/>
  <c r="J8" i="4" s="1"/>
  <c r="J9" i="4" s="1"/>
  <c r="J10" i="4" s="1"/>
  <c r="K27" i="6" l="1" a="1"/>
  <c r="K27" i="6" s="1"/>
  <c r="K26" i="6"/>
  <c r="K25" i="6"/>
  <c r="K23" i="6" a="1"/>
  <c r="K23" i="6" s="1"/>
  <c r="D10" i="6"/>
  <c r="D9" i="6"/>
  <c r="D8" i="6"/>
  <c r="D7" i="6"/>
  <c r="D6" i="6"/>
  <c r="D5" i="6"/>
  <c r="D4" i="6"/>
  <c r="D3" i="6"/>
  <c r="K27" i="5" a="1"/>
  <c r="K27" i="5" s="1"/>
  <c r="K26" i="5"/>
  <c r="K25" i="5"/>
  <c r="K23" i="5" a="1"/>
  <c r="K23" i="5" s="1"/>
  <c r="D10" i="5"/>
  <c r="D9" i="5"/>
  <c r="D8" i="5"/>
  <c r="D7" i="5"/>
  <c r="D6" i="5"/>
  <c r="D5" i="5"/>
  <c r="D4" i="5"/>
  <c r="D3" i="5"/>
  <c r="J23" i="4" a="1"/>
  <c r="J23" i="4" s="1"/>
  <c r="J25" i="4"/>
  <c r="J26" i="4"/>
  <c r="J27" i="4" a="1"/>
  <c r="J27" i="4" s="1"/>
  <c r="D3" i="4"/>
  <c r="D10" i="4"/>
  <c r="D9" i="4"/>
  <c r="D8" i="4"/>
  <c r="D7" i="4"/>
  <c r="D6" i="4"/>
  <c r="D5" i="4"/>
  <c r="D4" i="4"/>
  <c r="H3" i="4"/>
  <c r="H4" i="4" s="1"/>
  <c r="H5" i="4" s="1"/>
  <c r="H6" i="4" s="1"/>
  <c r="H7" i="4" s="1"/>
  <c r="H8" i="4" s="1"/>
  <c r="H9" i="4" s="1"/>
  <c r="H10" i="4" s="1"/>
  <c r="E10" i="5" s="1"/>
  <c r="K3" i="6"/>
  <c r="F10" i="5" l="1"/>
  <c r="G10" i="5" s="1"/>
  <c r="E6" i="5"/>
  <c r="F6" i="5" s="1"/>
  <c r="G6" i="5" s="1"/>
  <c r="E10" i="6"/>
  <c r="E5" i="5"/>
  <c r="F5" i="5" s="1"/>
  <c r="G5" i="5" s="1"/>
  <c r="E9" i="6"/>
  <c r="E4" i="5"/>
  <c r="F4" i="5" s="1"/>
  <c r="G4" i="5" s="1"/>
  <c r="E8" i="6"/>
  <c r="E3" i="5"/>
  <c r="F3" i="5" s="1"/>
  <c r="G3" i="5" s="1"/>
  <c r="E7" i="6"/>
  <c r="K3" i="5"/>
  <c r="E6" i="6"/>
  <c r="E9" i="5"/>
  <c r="F9" i="5" s="1"/>
  <c r="G9" i="5" s="1"/>
  <c r="E5" i="6"/>
  <c r="E8" i="5"/>
  <c r="F8" i="5" s="1"/>
  <c r="G8" i="5" s="1"/>
  <c r="E4" i="6"/>
  <c r="E7" i="5"/>
  <c r="F7" i="5" s="1"/>
  <c r="G7" i="5" s="1"/>
  <c r="I3" i="4"/>
  <c r="G11" i="5" l="1"/>
  <c r="K4" i="5"/>
  <c r="K4" i="6"/>
  <c r="I4" i="4"/>
  <c r="J3" i="6"/>
  <c r="J3" i="5"/>
  <c r="F3" i="6"/>
  <c r="G3" i="6" s="1"/>
  <c r="G11" i="6" s="1"/>
  <c r="F4" i="6"/>
  <c r="G4" i="6" s="1"/>
  <c r="F5" i="6"/>
  <c r="G5" i="6" s="1"/>
  <c r="F6" i="6"/>
  <c r="G6" i="6" s="1"/>
  <c r="F7" i="6"/>
  <c r="G7" i="6" s="1"/>
  <c r="F8" i="6"/>
  <c r="G8" i="6" s="1"/>
  <c r="F9" i="6"/>
  <c r="G9" i="6" s="1"/>
  <c r="F10" i="6"/>
  <c r="G10" i="6" s="1"/>
  <c r="K5" i="6" l="1"/>
  <c r="K5" i="5"/>
  <c r="I5" i="4"/>
  <c r="J4" i="6"/>
  <c r="J4" i="5"/>
  <c r="I6" i="4" l="1"/>
  <c r="J5" i="5"/>
  <c r="J5" i="6"/>
  <c r="K6" i="6"/>
  <c r="K6" i="5"/>
  <c r="K7" i="5" l="1"/>
  <c r="K7" i="6"/>
  <c r="I7" i="4"/>
  <c r="J6" i="6"/>
  <c r="J6" i="5"/>
  <c r="I8" i="4" l="1"/>
  <c r="J7" i="5"/>
  <c r="J7" i="6"/>
  <c r="K8" i="5"/>
  <c r="K8" i="6"/>
  <c r="K9" i="6" l="1"/>
  <c r="K9" i="5"/>
  <c r="I9" i="4"/>
  <c r="J8" i="5"/>
  <c r="J8" i="6"/>
  <c r="I10" i="4" l="1"/>
  <c r="J9" i="5"/>
  <c r="J9" i="6"/>
  <c r="K10" i="6"/>
  <c r="K10" i="5"/>
  <c r="J10" i="6" l="1"/>
  <c r="J1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<sst xmlns="http://schemas.openxmlformats.org/spreadsheetml/2006/main" count="117" uniqueCount="48">
  <si>
    <t>階段</t>
  </si>
  <si>
    <t>Impact Level 01</t>
  </si>
  <si>
    <t>Impact Level 02</t>
  </si>
  <si>
    <t>Impact Level 03</t>
  </si>
  <si>
    <t>Impact Level 04</t>
  </si>
  <si>
    <t>Impact Level 05</t>
  </si>
  <si>
    <t>Impact Level 06</t>
  </si>
  <si>
    <t>Impact Level 07</t>
  </si>
  <si>
    <t>Impact Level 08</t>
  </si>
  <si>
    <r>
      <rPr>
        <b/>
        <sz val="11"/>
        <color theme="1"/>
        <rFont val="標楷體"/>
        <family val="4"/>
        <charset val="136"/>
      </rPr>
      <t>損失等級</t>
    </r>
  </si>
  <si>
    <r>
      <rPr>
        <b/>
        <sz val="11"/>
        <color theme="1"/>
        <rFont val="標楷體"/>
        <family val="4"/>
        <charset val="136"/>
      </rPr>
      <t>說明</t>
    </r>
    <phoneticPr fontId="4" type="noConversion"/>
  </si>
  <si>
    <r>
      <rPr>
        <sz val="12"/>
        <rFont val="標楷體"/>
        <family val="4"/>
        <charset val="136"/>
      </rPr>
      <t>說明</t>
    </r>
  </si>
  <si>
    <r>
      <rPr>
        <sz val="12"/>
        <color theme="1"/>
        <rFont val="標楷體"/>
        <family val="4"/>
        <charset val="136"/>
      </rPr>
      <t>未發生火災，僅營業中斷損失</t>
    </r>
  </si>
  <si>
    <r>
      <rPr>
        <sz val="12"/>
        <color theme="1"/>
        <rFont val="標楷體"/>
        <family val="4"/>
        <charset val="136"/>
      </rPr>
      <t>危害侷限在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個電芯以下的範圍</t>
    </r>
    <phoneticPr fontId="4" type="noConversion"/>
  </si>
  <si>
    <r>
      <rPr>
        <sz val="12"/>
        <color theme="1"/>
        <rFont val="標楷體"/>
        <family val="4"/>
        <charset val="136"/>
      </rPr>
      <t>危害侷限在</t>
    </r>
    <r>
      <rPr>
        <sz val="12"/>
        <color theme="1"/>
        <rFont val="Times New Roman"/>
        <family val="1"/>
      </rPr>
      <t>1</t>
    </r>
    <r>
      <rPr>
        <sz val="12"/>
        <color theme="1"/>
        <rFont val="標楷體"/>
        <family val="4"/>
        <charset val="136"/>
      </rPr>
      <t>個模組的範圍</t>
    </r>
    <phoneticPr fontId="4" type="noConversion"/>
  </si>
  <si>
    <r>
      <rPr>
        <sz val="12"/>
        <color theme="1"/>
        <rFont val="標楷體"/>
        <family val="4"/>
        <charset val="136"/>
      </rPr>
      <t>危害侷限在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個模組以下的範圍</t>
    </r>
    <phoneticPr fontId="4" type="noConversion"/>
  </si>
  <si>
    <r>
      <rPr>
        <sz val="12"/>
        <color theme="1"/>
        <rFont val="標楷體"/>
        <family val="4"/>
        <charset val="136"/>
      </rPr>
      <t>危害侷限在</t>
    </r>
    <r>
      <rPr>
        <sz val="12"/>
        <color theme="1"/>
        <rFont val="Times New Roman"/>
        <family val="1"/>
      </rPr>
      <t>1</t>
    </r>
    <r>
      <rPr>
        <sz val="12"/>
        <color theme="1"/>
        <rFont val="標楷體"/>
        <family val="4"/>
        <charset val="136"/>
      </rPr>
      <t>個電池櫃的範圍</t>
    </r>
    <phoneticPr fontId="4" type="noConversion"/>
  </si>
  <si>
    <r>
      <rPr>
        <sz val="12"/>
        <color theme="1"/>
        <rFont val="標楷體"/>
        <family val="4"/>
        <charset val="136"/>
      </rPr>
      <t>危害侷限在</t>
    </r>
    <r>
      <rPr>
        <sz val="12"/>
        <color theme="1"/>
        <rFont val="Times New Roman"/>
        <family val="1"/>
      </rPr>
      <t>1-3</t>
    </r>
    <r>
      <rPr>
        <sz val="12"/>
        <color theme="1"/>
        <rFont val="標楷體"/>
        <family val="4"/>
        <charset val="136"/>
      </rPr>
      <t>個電池櫃的範圍</t>
    </r>
    <phoneticPr fontId="4" type="noConversion"/>
  </si>
  <si>
    <r>
      <rPr>
        <sz val="12"/>
        <color theme="1"/>
        <rFont val="標楷體"/>
        <family val="4"/>
        <charset val="136"/>
      </rPr>
      <t>儲能空間內電池櫃幾乎完全火損或水損</t>
    </r>
    <phoneticPr fontId="4" type="noConversion"/>
  </si>
  <si>
    <r>
      <rPr>
        <sz val="12"/>
        <color theme="1"/>
        <rFont val="標楷體"/>
        <family val="4"/>
        <charset val="136"/>
      </rPr>
      <t>熱煙或毒性氣體危害至儲能空間區劃以外範圍</t>
    </r>
  </si>
  <si>
    <r>
      <rPr>
        <b/>
        <sz val="11"/>
        <color theme="1"/>
        <rFont val="標楷體"/>
        <family val="4"/>
        <charset val="136"/>
      </rPr>
      <t>累計平均數值</t>
    </r>
    <r>
      <rPr>
        <b/>
        <sz val="11"/>
        <color theme="1"/>
        <rFont val="Times New Roman"/>
        <family val="1"/>
      </rPr>
      <t>(</t>
    </r>
    <r>
      <rPr>
        <b/>
        <sz val="11"/>
        <color theme="1"/>
        <rFont val="標楷體"/>
        <family val="4"/>
        <charset val="136"/>
      </rPr>
      <t>仟元</t>
    </r>
    <r>
      <rPr>
        <b/>
        <sz val="11"/>
        <color theme="1"/>
        <rFont val="Times New Roman"/>
        <family val="1"/>
      </rPr>
      <t>/</t>
    </r>
    <r>
      <rPr>
        <b/>
        <sz val="11"/>
        <color theme="1"/>
        <rFont val="標楷體"/>
        <family val="4"/>
        <charset val="136"/>
      </rPr>
      <t>年</t>
    </r>
    <r>
      <rPr>
        <b/>
        <sz val="11"/>
        <color theme="1"/>
        <rFont val="Times New Roman"/>
        <family val="1"/>
      </rPr>
      <t>)</t>
    </r>
    <phoneticPr fontId="4" type="noConversion"/>
  </si>
  <si>
    <r>
      <rPr>
        <b/>
        <sz val="12"/>
        <color theme="1"/>
        <rFont val="標楷體"/>
        <family val="4"/>
        <charset val="136"/>
      </rPr>
      <t>案件期初設計及調查</t>
    </r>
  </si>
  <si>
    <r>
      <rPr>
        <b/>
        <sz val="12"/>
        <color theme="1"/>
        <rFont val="標楷體"/>
        <family val="4"/>
        <charset val="136"/>
      </rPr>
      <t>風險改善緩解方案</t>
    </r>
    <r>
      <rPr>
        <b/>
        <sz val="12"/>
        <color theme="1"/>
        <rFont val="Times New Roman"/>
        <family val="1"/>
      </rPr>
      <t xml:space="preserve"> A</t>
    </r>
  </si>
  <si>
    <r>
      <rPr>
        <b/>
        <sz val="12"/>
        <color theme="1"/>
        <rFont val="標楷體"/>
        <family val="4"/>
        <charset val="136"/>
      </rPr>
      <t>風險改善緩解方案</t>
    </r>
    <r>
      <rPr>
        <b/>
        <sz val="12"/>
        <color theme="1"/>
        <rFont val="Times New Roman"/>
        <family val="1"/>
      </rPr>
      <t xml:space="preserve"> B</t>
    </r>
  </si>
  <si>
    <r>
      <rPr>
        <sz val="12"/>
        <color rgb="FF000000"/>
        <rFont val="Microsoft JhengHei"/>
        <family val="1"/>
      </rPr>
      <t>臨界</t>
    </r>
    <r>
      <rPr>
        <sz val="12"/>
        <color rgb="FF000000"/>
        <rFont val="Times New Roman"/>
        <family val="1"/>
      </rPr>
      <t xml:space="preserve"> </t>
    </r>
    <r>
      <rPr>
        <i/>
        <sz val="12"/>
        <color rgb="FF000000"/>
        <rFont val="Times New Roman"/>
        <family val="1"/>
      </rPr>
      <t>y</t>
    </r>
    <phoneticPr fontId="4" type="noConversion"/>
  </si>
  <si>
    <t>標示</t>
    <phoneticPr fontId="4" type="noConversion"/>
  </si>
  <si>
    <r>
      <t xml:space="preserve">S </t>
    </r>
    <r>
      <rPr>
        <sz val="12"/>
        <color theme="1"/>
        <rFont val="細明體"/>
        <family val="3"/>
        <charset val="136"/>
      </rPr>
      <t>型曲線（</t>
    </r>
    <r>
      <rPr>
        <sz val="12"/>
        <color theme="1"/>
        <rFont val="Times New Roman"/>
        <family val="1"/>
      </rPr>
      <t>S-curve</t>
    </r>
    <r>
      <rPr>
        <sz val="12"/>
        <color theme="1"/>
        <rFont val="細明體"/>
        <family val="3"/>
        <charset val="136"/>
      </rPr>
      <t>）通常指的是</t>
    </r>
    <r>
      <rPr>
        <sz val="12"/>
        <color theme="1"/>
        <rFont val="Times New Roman"/>
        <family val="1"/>
      </rPr>
      <t xml:space="preserve">**Logistic </t>
    </r>
    <r>
      <rPr>
        <sz val="12"/>
        <color theme="1"/>
        <rFont val="細明體"/>
        <family val="3"/>
        <charset val="136"/>
      </rPr>
      <t>函數</t>
    </r>
    <r>
      <rPr>
        <sz val="12"/>
        <color theme="1"/>
        <rFont val="Times New Roman"/>
        <family val="1"/>
      </rPr>
      <t>**</t>
    </r>
    <r>
      <rPr>
        <sz val="12"/>
        <color theme="1"/>
        <rFont val="細明體"/>
        <family val="3"/>
        <charset val="136"/>
      </rPr>
      <t>，其數學表示形式為：</t>
    </r>
  </si>
  <si>
    <t>\[</t>
  </si>
  <si>
    <t>f(x) = \frac{L}{1 + e^{-k(x - x_0)}}</t>
  </si>
  <si>
    <t>\]</t>
  </si>
  <si>
    <t>其中各變量的含義如下：</t>
  </si>
  <si>
    <r>
      <t>- \(e\)</t>
    </r>
    <r>
      <rPr>
        <sz val="12"/>
        <color theme="1"/>
        <rFont val="細明體"/>
        <family val="3"/>
        <charset val="136"/>
      </rPr>
      <t>：自然對數的底數，約為</t>
    </r>
    <r>
      <rPr>
        <sz val="12"/>
        <color theme="1"/>
        <rFont val="Times New Roman"/>
        <family val="1"/>
      </rPr>
      <t xml:space="preserve"> 2.718</t>
    </r>
  </si>
  <si>
    <r>
      <t>這個函數描述的是一種典型的</t>
    </r>
    <r>
      <rPr>
        <sz val="12"/>
        <color theme="1"/>
        <rFont val="Times New Roman"/>
        <family val="1"/>
      </rPr>
      <t>S</t>
    </r>
    <r>
      <rPr>
        <sz val="12"/>
        <color theme="1"/>
        <rFont val="細明體"/>
        <family val="3"/>
        <charset val="136"/>
      </rPr>
      <t>型增長曲線，最初增長緩慢，然後加速，接近最大值時又開始減緩。</t>
    </r>
  </si>
  <si>
    <t>k</t>
    <phoneticPr fontId="4" type="noConversion"/>
  </si>
  <si>
    <r>
      <t>x</t>
    </r>
    <r>
      <rPr>
        <b/>
        <i/>
        <vertAlign val="subscript"/>
        <sz val="12"/>
        <color theme="1"/>
        <rFont val="Times New Roman"/>
        <family val="1"/>
      </rPr>
      <t>0</t>
    </r>
    <phoneticPr fontId="4" type="noConversion"/>
  </si>
  <si>
    <t>x'</t>
    <phoneticPr fontId="4" type="noConversion"/>
  </si>
  <si>
    <t>x-x'</t>
    <phoneticPr fontId="4" type="noConversion"/>
  </si>
  <si>
    <t>損失等級</t>
  </si>
  <si>
    <t>說明</t>
    <phoneticPr fontId="4" type="noConversion"/>
  </si>
  <si>
    <t>平均數值(仟元/年)</t>
    <phoneticPr fontId="4" type="noConversion"/>
  </si>
  <si>
    <t>累計平均數值(仟元/年)</t>
    <phoneticPr fontId="4" type="noConversion"/>
  </si>
  <si>
    <t>說明</t>
  </si>
  <si>
    <t>案件期初設計及調查 (表2-8)</t>
    <phoneticPr fontId="4" type="noConversion"/>
  </si>
  <si>
    <t>風險改善緩解方案 A (表2-8)</t>
    <phoneticPr fontId="4" type="noConversion"/>
  </si>
  <si>
    <t>風險改善緩解方案 B (表2-8)</t>
    <phoneticPr fontId="4" type="noConversion"/>
  </si>
  <si>
    <t>案件期初設計及調查</t>
  </si>
  <si>
    <t>風險改善緩解方案 A</t>
  </si>
  <si>
    <t>風險改善緩解方案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</si>
</sst>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0.00_);[Red]\(0.00\)"/>
    <numFmt numFmtId="178" formatCode="0.0_);[Red]\(0.0\)"/>
  </numFmts>
  <fonts count="21">
    <font>
      <sz val="12"/>
      <color theme="1"/>
      <name val="Calibri"/>
      <scheme val="minor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name val="Calibri"/>
      <family val="3"/>
      <charset val="136"/>
      <scheme val="minor"/>
    </font>
    <font>
      <b/>
      <sz val="11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name val="標楷體"/>
      <family val="4"/>
      <charset val="136"/>
    </font>
    <font>
      <sz val="12"/>
      <name val="Times New Roman"/>
      <family val="1"/>
    </font>
    <font>
      <b/>
      <sz val="12"/>
      <color theme="1"/>
      <name val="標楷體"/>
      <family val="4"/>
      <charset val="136"/>
    </font>
    <font>
      <sz val="12"/>
      <color theme="0"/>
      <name val="Times New Roman"/>
      <family val="1"/>
    </font>
    <font>
      <sz val="12"/>
      <color rgb="FF000000"/>
      <name val="Microsoft JhengHei"/>
      <family val="1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sz val="12"/>
      <color theme="1"/>
      <name val="細明體"/>
      <family val="3"/>
      <charset val="136"/>
    </font>
    <font>
      <b/>
      <i/>
      <sz val="12"/>
      <color theme="1"/>
      <name val="Times New Roman"/>
      <family val="1"/>
    </font>
    <font>
      <b/>
      <i/>
      <vertAlign val="subscript"/>
      <sz val="12"/>
      <color theme="1"/>
      <name val="Times New Roman"/>
      <family val="1"/>
    </font>
    <font>
      <sz val="12"/>
      <color rgb="FF0000FF"/>
      <name val="Times New Roman"/>
      <family val="1"/>
    </font>
    <font>
      <sz val="12"/>
      <color rgb="FFFF0000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標楷體"/>
      <family val="4"/>
      <charset val="136"/>
    </font>
  </fonts>
  <fills count="15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rgb="FFEFEFEF"/>
        <bgColor indexed="64"/>
      </patternFill>
    </fill>
    <fill>
      <patternFill patternType="solid">
        <fgColor theme="4" tint="-0.499984740745262"/>
        <bgColor rgb="FFF4CCCC"/>
      </patternFill>
    </fill>
    <fill>
      <patternFill patternType="solid">
        <fgColor rgb="FF6C0000"/>
        <bgColor rgb="FFF4CCCC"/>
      </patternFill>
    </fill>
    <fill>
      <patternFill patternType="solid">
        <fgColor rgb="FF005828"/>
        <bgColor rgb="FFF4CC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theme="5" tint="0.59999389629810485"/>
        <bgColor rgb="FFF2F2F2"/>
      </patternFill>
    </fill>
    <fill>
      <patternFill patternType="solid">
        <fgColor theme="9" tint="0.79998168889431442"/>
        <bgColor rgb="FFF2F2F2"/>
      </patternFill>
    </fill>
    <fill>
      <patternFill patternType="solid">
        <fgColor rgb="FFFFFF00"/>
        <bgColor rgb="FFF4CCCC"/>
      </patternFill>
    </fill>
    <fill>
      <patternFill patternType="solid">
        <fgColor theme="0" tint="-0.14999847407452621"/>
        <bgColor rgb="FFF4CCCC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5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77" fontId="10" fillId="7" borderId="1" xfId="0" applyNumberFormat="1" applyFont="1" applyFill="1" applyBorder="1" applyAlignment="1">
      <alignment horizontal="center" vertical="center" wrapText="1"/>
    </xf>
    <xf numFmtId="177" fontId="10" fillId="8" borderId="1" xfId="0" applyNumberFormat="1" applyFont="1" applyFill="1" applyBorder="1" applyAlignment="1">
      <alignment horizontal="center" vertical="center" wrapText="1"/>
    </xf>
    <xf numFmtId="177" fontId="10" fillId="9" borderId="1" xfId="0" applyNumberFormat="1" applyFont="1" applyFill="1" applyBorder="1" applyAlignment="1">
      <alignment horizontal="center" vertical="center" wrapText="1"/>
    </xf>
    <xf numFmtId="176" fontId="2" fillId="10" borderId="1" xfId="0" applyNumberFormat="1" applyFont="1" applyFill="1" applyBorder="1" applyAlignment="1">
      <alignment horizontal="center" vertical="center" wrapText="1"/>
    </xf>
    <xf numFmtId="1" fontId="2" fillId="10" borderId="1" xfId="0" applyNumberFormat="1" applyFont="1" applyFill="1" applyBorder="1" applyAlignment="1">
      <alignment horizontal="center" vertical="center" wrapText="1"/>
    </xf>
    <xf numFmtId="176" fontId="2" fillId="11" borderId="1" xfId="0" applyNumberFormat="1" applyFont="1" applyFill="1" applyBorder="1" applyAlignment="1">
      <alignment horizontal="center" vertical="center" wrapText="1"/>
    </xf>
    <xf numFmtId="1" fontId="2" fillId="11" borderId="1" xfId="0" applyNumberFormat="1" applyFont="1" applyFill="1" applyBorder="1" applyAlignment="1">
      <alignment horizontal="center" vertical="center" wrapText="1"/>
    </xf>
    <xf numFmtId="176" fontId="2" fillId="12" borderId="1" xfId="0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7" fontId="17" fillId="0" borderId="1" xfId="0" applyNumberFormat="1" applyFont="1" applyBorder="1" applyAlignment="1">
      <alignment horizontal="center" vertical="center" wrapText="1"/>
    </xf>
    <xf numFmtId="177" fontId="18" fillId="13" borderId="1" xfId="0" applyNumberFormat="1" applyFont="1" applyFill="1" applyBorder="1" applyAlignment="1">
      <alignment horizontal="center" vertical="center" wrapText="1"/>
    </xf>
    <xf numFmtId="177" fontId="8" fillId="14" borderId="1" xfId="0" applyNumberFormat="1" applyFont="1" applyFill="1" applyBorder="1" applyAlignment="1">
      <alignment horizontal="center" vertical="center" wrapText="1"/>
    </xf>
    <xf numFmtId="178" fontId="10" fillId="7" borderId="1" xfId="0" applyNumberFormat="1" applyFont="1" applyFill="1" applyBorder="1" applyAlignment="1">
      <alignment horizontal="center" vertical="center" wrapText="1"/>
    </xf>
    <xf numFmtId="178" fontId="10" fillId="8" borderId="1" xfId="0" applyNumberFormat="1" applyFont="1" applyFill="1" applyBorder="1" applyAlignment="1">
      <alignment horizontal="center" vertical="center" wrapText="1"/>
    </xf>
    <xf numFmtId="178" fontId="10" fillId="9" borderId="1" xfId="0" applyNumberFormat="1" applyFont="1" applyFill="1" applyBorder="1" applyAlignment="1">
      <alignment horizontal="center" vertical="center" wrapText="1"/>
    </xf>
    <xf numFmtId="176" fontId="19" fillId="1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0000FF"/>
      <color rgb="FF0000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754368333708562E-2"/>
          <c:y val="3.3378394826684053E-2"/>
          <c:w val="0.88145828381806968"/>
          <c:h val="0.85745685173117836"/>
        </c:manualLayout>
      </c:layout>
      <c:scatterChart>
        <c:scatterStyle val="lineMarker"/>
        <c:varyColors val="0"/>
        <c:ser>
          <c:idx val="0"/>
          <c:order val="0"/>
          <c:tx>
            <c:strRef>
              <c:f>'OUT-損失等級期望值'!$H$2</c:f>
              <c:strCache>
                <c:ptCount val="1"/>
                <c:pt idx="0">
                  <c:v>案件期初設計及調查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19050">
                <a:solidFill>
                  <a:srgbClr val="0000FF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FF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'OUT-損失等級期望值'!$C$3:$C$10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'OUT-損失等級期望值'!$H$3:$H$10</c:f>
              <c:numCache>
                <c:formatCode>0.00_);[Red]\(0.00\)</c:formatCode>
                <c:ptCount val="8"/>
                <c:pt idx="0">
                  <c:v>10.474041385419737</c:v>
                </c:pt>
                <c:pt idx="1">
                  <c:v>31.340050104549128</c:v>
                </c:pt>
                <c:pt idx="2">
                  <c:v>58.466497610640474</c:v>
                </c:pt>
                <c:pt idx="3" formatCode="0.0_);[Red]\(0.0\)">
                  <c:v>114.48739765747754</c:v>
                </c:pt>
                <c:pt idx="4" formatCode="0.0_);[Red]\(0.0\)">
                  <c:v>209.02399899066478</c:v>
                </c:pt>
                <c:pt idx="5" formatCode="0.0_);[Red]\(0.0\)">
                  <c:v>303.48640424748805</c:v>
                </c:pt>
                <c:pt idx="6" formatCode="0.0_);[Red]\(0.0\)">
                  <c:v>334.01796660848623</c:v>
                </c:pt>
                <c:pt idx="7" formatCode="0.0_);[Red]\(0.0\)">
                  <c:v>369.83476629252766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6B-435C-8B8A-58206D5AE085}"/>
            </c:ext>
          </c:extLst>
        </c:ser>
        <c:ser>
          <c:idx val="1"/>
          <c:order val="1"/>
          <c:tx>
            <c:strRef>
              <c:f>'OUT-損失等級期望值'!$I$2</c:f>
              <c:strCache>
                <c:ptCount val="1"/>
                <c:pt idx="0">
                  <c:v>風險改善緩解方案 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2"/>
            <c:spPr>
              <a:noFill/>
              <a:ln w="12700">
                <a:solidFill>
                  <a:srgbClr val="C0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'OUT-損失等級期望值'!$C$3:$C$10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'OUT-損失等級期望值'!$I$3:$I$10</c:f>
              <c:numCache>
                <c:formatCode>0.00_);[Red]\(0.00\)</c:formatCode>
                <c:ptCount val="8"/>
                <c:pt idx="0">
                  <c:v>13.045373619168563</c:v>
                </c:pt>
                <c:pt idx="1">
                  <c:v>32.20365143270719</c:v>
                </c:pt>
                <c:pt idx="2">
                  <c:v>53.286774349752029</c:v>
                </c:pt>
                <c:pt idx="3">
                  <c:v>111.14909893784592</c:v>
                </c:pt>
                <c:pt idx="4" formatCode="0.0_);[Red]\(0.0\)">
                  <c:v>192.32137604308431</c:v>
                </c:pt>
                <c:pt idx="5" formatCode="0.0_);[Red]\(0.0\)">
                  <c:v>245.33894982782672</c:v>
                </c:pt>
                <c:pt idx="6" formatCode="0.0_);[Red]\(0.0\)">
                  <c:v>260.88820715022717</c:v>
                </c:pt>
                <c:pt idx="7" formatCode="0.0_);[Red]\(0.0\)">
                  <c:v>275.25312028141644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86B-435C-8B8A-58206D5AE085}"/>
            </c:ext>
          </c:extLst>
        </c:ser>
        <c:ser>
          <c:idx val="2"/>
          <c:order val="2"/>
          <c:tx>
            <c:strRef>
              <c:f>'OUT-損失等級期望值'!$J$2</c:f>
              <c:strCache>
                <c:ptCount val="1"/>
                <c:pt idx="0">
                  <c:v>風險改善緩解方案 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11"/>
            <c:spPr>
              <a:noFill/>
              <a:ln w="12700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'OUT-損失等級期望值'!$C$3:$C$10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'OUT-損失等級期望值'!$J$3:$J$10</c:f>
              <c:numCache>
                <c:formatCode>0.00_);[Red]\(0.00\)</c:formatCode>
                <c:ptCount val="8"/>
                <c:pt idx="0">
                  <c:v>10.662998244464919</c:v>
                </c:pt>
                <c:pt idx="1">
                  <c:v>26.408963799059613</c:v>
                </c:pt>
                <c:pt idx="2">
                  <c:v>43.937842396118576</c:v>
                </c:pt>
                <c:pt idx="3">
                  <c:v>87.227537394001757</c:v>
                </c:pt>
                <c:pt idx="4" formatCode="0.0_);[Red]\(0.0\)">
                  <c:v>132.83049380783567</c:v>
                </c:pt>
                <c:pt idx="5" formatCode="0.0_);[Red]\(0.0\)">
                  <c:v>158.37272360049383</c:v>
                </c:pt>
                <c:pt idx="6" formatCode="0.0_);[Red]\(0.0\)">
                  <c:v>164.62003837582341</c:v>
                </c:pt>
                <c:pt idx="7" formatCode="0.0_);[Red]\(0.0\)">
                  <c:v>169.53709030442349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86B-435C-8B8A-58206D5AE085}"/>
            </c:ext>
          </c:extLst>
        </c:ser>
        <c:ser>
          <c:idx val="4"/>
          <c:order val="4"/>
          <c:tx>
            <c:strRef>
              <c:f>'OUT-損失等級期望值'!$D$4</c:f>
              <c:strCache>
                <c:ptCount val="1"/>
                <c:pt idx="0">
                  <c:v>4.5-危害侷限在3個電芯以下的範圍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'OUT-損失等級期望值'!$A$16:$A$17</c:f>
              <c:numCache>
                <c:formatCode>0.0</c:formatCode>
                <c:ptCount val="2"/>
                <c:pt idx="0">
                  <c:v>4.5</c:v>
                </c:pt>
                <c:pt idx="1">
                  <c:v>4.5</c:v>
                </c:pt>
              </c:numCache>
            </c:numRef>
          </c:xVal>
          <c:yVal>
            <c:numRef>
              <c:f>'OUT-損失等級期望值'!$B$16:$B$17</c:f>
              <c:numCache>
                <c:formatCode>0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086B-435C-8B8A-58206D5AE085}"/>
            </c:ext>
          </c:extLst>
        </c:ser>
        <c:ser>
          <c:idx val="5"/>
          <c:order val="5"/>
          <c:tx>
            <c:strRef>
              <c:f>'OUT-損失等級期望值'!$D$5</c:f>
              <c:strCache>
                <c:ptCount val="1"/>
                <c:pt idx="0">
                  <c:v>5.2-危害侷限在1個模組的範圍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'OUT-損失等級期望值'!$A$18:$A$19</c:f>
              <c:numCache>
                <c:formatCode>0.0</c:formatCode>
                <c:ptCount val="2"/>
                <c:pt idx="0">
                  <c:v>5.2</c:v>
                </c:pt>
                <c:pt idx="1">
                  <c:v>5.2</c:v>
                </c:pt>
              </c:numCache>
            </c:numRef>
          </c:xVal>
          <c:yVal>
            <c:numRef>
              <c:f>'OUT-損失等級期望值'!$B$18:$B$19</c:f>
              <c:numCache>
                <c:formatCode>0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086B-435C-8B8A-58206D5AE085}"/>
            </c:ext>
          </c:extLst>
        </c:ser>
        <c:ser>
          <c:idx val="6"/>
          <c:order val="6"/>
          <c:tx>
            <c:strRef>
              <c:f>'OUT-損失等級期望值'!$D$6</c:f>
              <c:strCache>
                <c:ptCount val="1"/>
                <c:pt idx="0">
                  <c:v>5.7-危害侷限在3個模組以下的範圍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'OUT-損失等級期望值'!$A$20:$A$21</c:f>
              <c:numCache>
                <c:formatCode>0.0</c:formatCode>
                <c:ptCount val="2"/>
                <c:pt idx="0">
                  <c:v>5.7</c:v>
                </c:pt>
                <c:pt idx="1">
                  <c:v>5.7</c:v>
                </c:pt>
              </c:numCache>
            </c:numRef>
          </c:xVal>
          <c:yVal>
            <c:numRef>
              <c:f>'OUT-損失等級期望值'!$B$20:$B$21</c:f>
              <c:numCache>
                <c:formatCode>0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086B-435C-8B8A-58206D5AE085}"/>
            </c:ext>
          </c:extLst>
        </c:ser>
        <c:ser>
          <c:idx val="7"/>
          <c:order val="7"/>
          <c:tx>
            <c:strRef>
              <c:f>'OUT-損失等級期望值'!$D$7</c:f>
              <c:strCache>
                <c:ptCount val="1"/>
                <c:pt idx="0">
                  <c:v>7.8-危害侷限在1個電池櫃的範圍</c:v>
                </c:pt>
              </c:strCache>
            </c:strRef>
          </c:tx>
          <c:spPr>
            <a:ln w="19050" cap="rnd">
              <a:solidFill>
                <a:srgbClr val="0000FF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'OUT-損失等級期望值'!$A$22:$A$23</c:f>
              <c:numCache>
                <c:formatCode>0.0</c:formatCode>
                <c:ptCount val="2"/>
                <c:pt idx="0">
                  <c:v>7.8</c:v>
                </c:pt>
                <c:pt idx="1">
                  <c:v>7.8</c:v>
                </c:pt>
              </c:numCache>
            </c:numRef>
          </c:xVal>
          <c:yVal>
            <c:numRef>
              <c:f>'OUT-損失等級期望值'!$B$22:$B$23</c:f>
              <c:numCache>
                <c:formatCode>0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086B-435C-8B8A-58206D5AE085}"/>
            </c:ext>
          </c:extLst>
        </c:ser>
        <c:ser>
          <c:idx val="8"/>
          <c:order val="8"/>
          <c:tx>
            <c:strRef>
              <c:f>'OUT-損失等級期望值'!$D$8</c:f>
              <c:strCache>
                <c:ptCount val="1"/>
                <c:pt idx="0">
                  <c:v>8.8-危害侷限在1-3個電池櫃的範圍</c:v>
                </c:pt>
              </c:strCache>
            </c:strRef>
          </c:tx>
          <c:spPr>
            <a:ln w="19050" cap="rnd">
              <a:solidFill>
                <a:srgbClr val="92D05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'OUT-損失等級期望值'!$A$24:$A$25</c:f>
              <c:numCache>
                <c:formatCode>0.0</c:formatCode>
                <c:ptCount val="2"/>
                <c:pt idx="0">
                  <c:v>8.8000000000000007</c:v>
                </c:pt>
                <c:pt idx="1">
                  <c:v>8.8000000000000007</c:v>
                </c:pt>
              </c:numCache>
            </c:numRef>
          </c:xVal>
          <c:yVal>
            <c:numRef>
              <c:f>'OUT-損失等級期望值'!$B$24:$B$25</c:f>
              <c:numCache>
                <c:formatCode>0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086B-435C-8B8A-58206D5AE085}"/>
            </c:ext>
          </c:extLst>
        </c:ser>
        <c:ser>
          <c:idx val="9"/>
          <c:order val="9"/>
          <c:tx>
            <c:strRef>
              <c:f>'OUT-損失等級期望值'!$D$9</c:f>
              <c:strCache>
                <c:ptCount val="1"/>
                <c:pt idx="0">
                  <c:v>9.5-儲能空間內電池櫃幾乎完全火損或水損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'OUT-損失等級期望值'!$A$26:$A$27</c:f>
              <c:numCache>
                <c:formatCode>0.0</c:formatCode>
                <c:ptCount val="2"/>
                <c:pt idx="0">
                  <c:v>9.5</c:v>
                </c:pt>
                <c:pt idx="1">
                  <c:v>9.5</c:v>
                </c:pt>
              </c:numCache>
            </c:numRef>
          </c:xVal>
          <c:yVal>
            <c:numRef>
              <c:f>'OUT-損失等級期望值'!$B$26:$B$27</c:f>
              <c:numCache>
                <c:formatCode>0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086B-435C-8B8A-58206D5AE085}"/>
            </c:ext>
          </c:extLst>
        </c:ser>
        <c:ser>
          <c:idx val="10"/>
          <c:order val="10"/>
          <c:tx>
            <c:strRef>
              <c:f>'OUT-損失等級期望值'!$D$10</c:f>
              <c:strCache>
                <c:ptCount val="1"/>
                <c:pt idx="0">
                  <c:v>10-熱煙或毒性氣體危害至儲能空間區劃以外範圍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'OUT-損失等級期望值'!$A$28:$A$29</c:f>
              <c:numCache>
                <c:formatCode>0.0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'OUT-損失等級期望值'!$B$28:$B$29</c:f>
              <c:numCache>
                <c:formatCode>0</c:formatCode>
                <c:ptCount val="2"/>
                <c:pt idx="0">
                  <c:v>0</c:v>
                </c:pt>
                <c:pt idx="1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086B-435C-8B8A-58206D5AE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1055408"/>
        <c:axId val="971056848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'OUT-損失等級期望值'!$D$3</c15:sqref>
                        </c15:formulaRef>
                      </c:ext>
                    </c:extLst>
                    <c:strCache>
                      <c:ptCount val="1"/>
                      <c:pt idx="0">
                        <c:v>1.0-未發生火災，僅營業中斷損失</c:v>
                      </c:pt>
                    </c:strCache>
                  </c:strRef>
                </c:tx>
                <c:spPr>
                  <a:ln w="25400" cap="rnd">
                    <a:solidFill>
                      <a:schemeClr val="bg1">
                        <a:lumMod val="50000"/>
                      </a:schemeClr>
                    </a:solidFill>
                    <a:prstDash val="dash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'OUT-損失等級期望值'!$A$14:$A$15</c15:sqref>
                        </c15:formulaRef>
                      </c:ext>
                    </c:extLst>
                    <c:numCache>
                      <c:formatCode>0.0</c:formatCode>
                      <c:ptCount val="2"/>
                      <c:pt idx="0">
                        <c:v>1</c:v>
                      </c:pt>
                      <c:pt idx="1">
                        <c:v>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'OUT-損失等級期望值'!$B$14:$B$15</c15:sqref>
                        </c15:formulaRef>
                      </c:ext>
                    </c:extLst>
                    <c:numCache>
                      <c:formatCode>0</c:formatCode>
                      <c:ptCount val="2"/>
                      <c:pt idx="0">
                        <c:v>0</c:v>
                      </c:pt>
                      <c:pt idx="1">
                        <c:v>400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1F-086B-435C-8B8A-58206D5AE085}"/>
                  </c:ext>
                </c:extLst>
              </c15:ser>
            </c15:filteredScatterSeries>
          </c:ext>
        </c:extLst>
      </c:scatterChart>
      <c:valAx>
        <c:axId val="971055408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6848"/>
        <c:crosses val="autoZero"/>
        <c:crossBetween val="midCat"/>
        <c:majorUnit val="1"/>
        <c:minorUnit val="0.5"/>
      </c:valAx>
      <c:valAx>
        <c:axId val="971056848"/>
        <c:scaling>
          <c:orientation val="minMax"/>
          <c:max val="4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5408"/>
        <c:crosses val="autoZero"/>
        <c:crossBetween val="midCat"/>
        <c:majorUnit val="40"/>
        <c:minorUnit val="5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r"/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ayout>
        <c:manualLayout>
          <c:xMode val="edge"/>
          <c:yMode val="edge"/>
          <c:x val="9.3366634258034834E-2"/>
          <c:y val="4.0663918277486479E-2"/>
          <c:w val="0.40317762129464513"/>
          <c:h val="0.6845632192536045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ea typeface="標楷體" panose="03000509000000000000" pitchFamily="65" charset="-120"/>
          <a:cs typeface="Times New Roman" panose="02020603050405020304" pitchFamily="18" charset="0"/>
        </a:defRPr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r>
              <a:rPr lang="zh-TW" sz="1600">
                <a:solidFill>
                  <a:sysClr val="windowText" lastClr="000000"/>
                </a:solidFill>
              </a:rPr>
              <a:t>經濟損失等級期望值累加曲線</a:t>
            </a:r>
          </a:p>
        </c:rich>
      </c:tx>
      <c:layout>
        <c:manualLayout>
          <c:xMode val="edge"/>
          <c:yMode val="edge"/>
          <c:x val="0.358527817667531"/>
          <c:y val="1.16819819568192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1848047193524561"/>
          <c:y val="7.2084213084967194E-2"/>
          <c:w val="0.85273220529802662"/>
          <c:h val="0.80665556487414991"/>
        </c:manualLayout>
      </c:layout>
      <c:scatterChart>
        <c:scatterStyle val="lineMarker"/>
        <c:varyColors val="0"/>
        <c:ser>
          <c:idx val="3"/>
          <c:order val="0"/>
          <c:tx>
            <c:strRef>
              <c:f>'S曲線 (2)'!$D$3</c:f>
              <c:strCache>
                <c:ptCount val="1"/>
                <c:pt idx="0">
                  <c:v>1.0-未發生火災，僅營業中斷損失</c:v>
                </c:pt>
              </c:strCache>
            </c:strRef>
          </c:tx>
          <c:spPr>
            <a:ln w="2540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(2)'!$A$14:$A$15</c:f>
              <c:numCache>
                <c:formatCode>0.0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'S曲線 (2)'!$B$14:$B$15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72-4E31-8D31-4C9650554E3A}"/>
            </c:ext>
          </c:extLst>
        </c:ser>
        <c:ser>
          <c:idx val="4"/>
          <c:order val="1"/>
          <c:tx>
            <c:strRef>
              <c:f>'S曲線 (2)'!$D$4</c:f>
              <c:strCache>
                <c:ptCount val="1"/>
                <c:pt idx="0">
                  <c:v>4.5-危害侷限在3個電芯以下的範圍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(2)'!$A$16:$A$17</c:f>
              <c:numCache>
                <c:formatCode>0.0</c:formatCode>
                <c:ptCount val="2"/>
                <c:pt idx="0">
                  <c:v>4.5</c:v>
                </c:pt>
                <c:pt idx="1">
                  <c:v>4.5</c:v>
                </c:pt>
              </c:numCache>
            </c:numRef>
          </c:xVal>
          <c:yVal>
            <c:numRef>
              <c:f>'S曲線 (2)'!$B$16:$B$17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72-4E31-8D31-4C9650554E3A}"/>
            </c:ext>
          </c:extLst>
        </c:ser>
        <c:ser>
          <c:idx val="5"/>
          <c:order val="2"/>
          <c:tx>
            <c:strRef>
              <c:f>'S曲線 (2)'!$D$5</c:f>
              <c:strCache>
                <c:ptCount val="1"/>
                <c:pt idx="0">
                  <c:v>5.2-危害侷限在1個模組的範圍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(2)'!$A$18:$A$19</c:f>
              <c:numCache>
                <c:formatCode>0.0</c:formatCode>
                <c:ptCount val="2"/>
                <c:pt idx="0">
                  <c:v>5.2</c:v>
                </c:pt>
                <c:pt idx="1">
                  <c:v>5.2</c:v>
                </c:pt>
              </c:numCache>
            </c:numRef>
          </c:xVal>
          <c:yVal>
            <c:numRef>
              <c:f>'S曲線 (2)'!$B$18:$B$19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372-4E31-8D31-4C9650554E3A}"/>
            </c:ext>
          </c:extLst>
        </c:ser>
        <c:ser>
          <c:idx val="6"/>
          <c:order val="3"/>
          <c:tx>
            <c:strRef>
              <c:f>'S曲線 (2)'!$D$6</c:f>
              <c:strCache>
                <c:ptCount val="1"/>
                <c:pt idx="0">
                  <c:v>5.7-危害侷限在3個模組以下的範圍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(2)'!$A$20:$A$21</c:f>
              <c:numCache>
                <c:formatCode>0.0</c:formatCode>
                <c:ptCount val="2"/>
                <c:pt idx="0">
                  <c:v>5.7</c:v>
                </c:pt>
                <c:pt idx="1">
                  <c:v>5.7</c:v>
                </c:pt>
              </c:numCache>
            </c:numRef>
          </c:xVal>
          <c:yVal>
            <c:numRef>
              <c:f>'S曲線 (2)'!$B$20:$B$21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372-4E31-8D31-4C9650554E3A}"/>
            </c:ext>
          </c:extLst>
        </c:ser>
        <c:ser>
          <c:idx val="7"/>
          <c:order val="4"/>
          <c:tx>
            <c:strRef>
              <c:f>'S曲線 (2)'!$D$7</c:f>
              <c:strCache>
                <c:ptCount val="1"/>
                <c:pt idx="0">
                  <c:v>7.8-危害侷限在1個電池櫃的範圍</c:v>
                </c:pt>
              </c:strCache>
            </c:strRef>
          </c:tx>
          <c:spPr>
            <a:ln w="19050" cap="rnd">
              <a:solidFill>
                <a:srgbClr val="0000FF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(2)'!$A$22:$A$23</c:f>
              <c:numCache>
                <c:formatCode>0.0</c:formatCode>
                <c:ptCount val="2"/>
                <c:pt idx="0">
                  <c:v>7.8</c:v>
                </c:pt>
                <c:pt idx="1">
                  <c:v>7.8</c:v>
                </c:pt>
              </c:numCache>
            </c:numRef>
          </c:xVal>
          <c:yVal>
            <c:numRef>
              <c:f>'S曲線 (2)'!$B$22:$B$23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72-4E31-8D31-4C9650554E3A}"/>
            </c:ext>
          </c:extLst>
        </c:ser>
        <c:ser>
          <c:idx val="8"/>
          <c:order val="5"/>
          <c:tx>
            <c:strRef>
              <c:f>'S曲線 (2)'!$D$8</c:f>
              <c:strCache>
                <c:ptCount val="1"/>
                <c:pt idx="0">
                  <c:v>8.8-危害侷限在1-3個電池櫃的範圍</c:v>
                </c:pt>
              </c:strCache>
            </c:strRef>
          </c:tx>
          <c:spPr>
            <a:ln w="19050" cap="rnd">
              <a:solidFill>
                <a:srgbClr val="92D05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(2)'!$A$24:$A$25</c:f>
              <c:numCache>
                <c:formatCode>0.0</c:formatCode>
                <c:ptCount val="2"/>
                <c:pt idx="0">
                  <c:v>8.8000000000000007</c:v>
                </c:pt>
                <c:pt idx="1">
                  <c:v>8.8000000000000007</c:v>
                </c:pt>
              </c:numCache>
            </c:numRef>
          </c:xVal>
          <c:yVal>
            <c:numRef>
              <c:f>'S曲線 (2)'!$B$24:$B$25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372-4E31-8D31-4C9650554E3A}"/>
            </c:ext>
          </c:extLst>
        </c:ser>
        <c:ser>
          <c:idx val="9"/>
          <c:order val="6"/>
          <c:tx>
            <c:strRef>
              <c:f>'S曲線 (2)'!$D$9</c:f>
              <c:strCache>
                <c:ptCount val="1"/>
                <c:pt idx="0">
                  <c:v>9.5-儲能空間內電池櫃幾乎完全火損或水損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(2)'!$A$26:$A$27</c:f>
              <c:numCache>
                <c:formatCode>0.0</c:formatCode>
                <c:ptCount val="2"/>
                <c:pt idx="0">
                  <c:v>9.5</c:v>
                </c:pt>
                <c:pt idx="1">
                  <c:v>9.5</c:v>
                </c:pt>
              </c:numCache>
            </c:numRef>
          </c:xVal>
          <c:yVal>
            <c:numRef>
              <c:f>'S曲線 (2)'!$B$26:$B$27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372-4E31-8D31-4C9650554E3A}"/>
            </c:ext>
          </c:extLst>
        </c:ser>
        <c:ser>
          <c:idx val="10"/>
          <c:order val="7"/>
          <c:tx>
            <c:strRef>
              <c:f>'S曲線 (2)'!$D$10</c:f>
              <c:strCache>
                <c:ptCount val="1"/>
                <c:pt idx="0">
                  <c:v>10-熱煙或毒性氣體危害至儲能空間區劃以外範圍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(2)'!$A$28:$A$29</c:f>
              <c:numCache>
                <c:formatCode>0.0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'S曲線 (2)'!$B$28:$B$29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372-4E31-8D31-4C9650554E3A}"/>
            </c:ext>
          </c:extLst>
        </c:ser>
        <c:ser>
          <c:idx val="0"/>
          <c:order val="8"/>
          <c:tx>
            <c:strRef>
              <c:f>'S曲線 (2)'!$E$2</c:f>
              <c:strCache>
                <c:ptCount val="1"/>
                <c:pt idx="0">
                  <c:v>案件期初設計及調查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19050">
                <a:solidFill>
                  <a:srgbClr val="0000FF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FF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'S曲線 (2)'!$C$3:$C$10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'S曲線 (2)'!$E$3:$E$10</c:f>
              <c:numCache>
                <c:formatCode>0.00_);[Red]\(0.00\)</c:formatCode>
                <c:ptCount val="8"/>
                <c:pt idx="0">
                  <c:v>2</c:v>
                </c:pt>
                <c:pt idx="1">
                  <c:v>31.340050104549128</c:v>
                </c:pt>
                <c:pt idx="2">
                  <c:v>58.466497610640474</c:v>
                </c:pt>
                <c:pt idx="3">
                  <c:v>114.48739765747754</c:v>
                </c:pt>
                <c:pt idx="4">
                  <c:v>209.02399899066478</c:v>
                </c:pt>
                <c:pt idx="5">
                  <c:v>303.48640424748805</c:v>
                </c:pt>
                <c:pt idx="6">
                  <c:v>334.01796660848623</c:v>
                </c:pt>
                <c:pt idx="7">
                  <c:v>369.83476629252766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372-4E31-8D31-4C9650554E3A}"/>
            </c:ext>
          </c:extLst>
        </c:ser>
        <c:ser>
          <c:idx val="1"/>
          <c:order val="9"/>
          <c:tx>
            <c:strRef>
              <c:f>'S曲線 (2)'!$J$2</c:f>
              <c:strCache>
                <c:ptCount val="1"/>
                <c:pt idx="0">
                  <c:v>風險改善緩解方案 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2"/>
            <c:spPr>
              <a:noFill/>
              <a:ln w="12700">
                <a:solidFill>
                  <a:srgbClr val="C0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'S曲線 (2)'!$C$3:$C$10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'S曲線 (2)'!$J$3:$J$10</c:f>
              <c:numCache>
                <c:formatCode>0.00_);[Red]\(0.00\)</c:formatCode>
                <c:ptCount val="8"/>
                <c:pt idx="0">
                  <c:v>13.045373619168563</c:v>
                </c:pt>
                <c:pt idx="1">
                  <c:v>32.20365143270719</c:v>
                </c:pt>
                <c:pt idx="2">
                  <c:v>53.286774349752029</c:v>
                </c:pt>
                <c:pt idx="3">
                  <c:v>111.14909893784592</c:v>
                </c:pt>
                <c:pt idx="4">
                  <c:v>192.32137604308431</c:v>
                </c:pt>
                <c:pt idx="5">
                  <c:v>245.33894982782672</c:v>
                </c:pt>
                <c:pt idx="6">
                  <c:v>260.88820715022717</c:v>
                </c:pt>
                <c:pt idx="7">
                  <c:v>275.25312028141644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372-4E31-8D31-4C9650554E3A}"/>
            </c:ext>
          </c:extLst>
        </c:ser>
        <c:ser>
          <c:idx val="2"/>
          <c:order val="10"/>
          <c:tx>
            <c:strRef>
              <c:f>'S曲線 (2)'!$K$2</c:f>
              <c:strCache>
                <c:ptCount val="1"/>
                <c:pt idx="0">
                  <c:v>風險改善緩解方案 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11"/>
            <c:spPr>
              <a:noFill/>
              <a:ln w="12700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'S曲線 (2)'!$C$3:$C$10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'S曲線 (2)'!$K$3:$K$10</c:f>
              <c:numCache>
                <c:formatCode>0.00_);[Red]\(0.00\)</c:formatCode>
                <c:ptCount val="8"/>
                <c:pt idx="0">
                  <c:v>10.662998244464919</c:v>
                </c:pt>
                <c:pt idx="1">
                  <c:v>26.408963799059613</c:v>
                </c:pt>
                <c:pt idx="2">
                  <c:v>43.937842396118576</c:v>
                </c:pt>
                <c:pt idx="3">
                  <c:v>87.227537394001757</c:v>
                </c:pt>
                <c:pt idx="4">
                  <c:v>132.83049380783567</c:v>
                </c:pt>
                <c:pt idx="5">
                  <c:v>158.37272360049383</c:v>
                </c:pt>
                <c:pt idx="6">
                  <c:v>164.62003837582341</c:v>
                </c:pt>
                <c:pt idx="7">
                  <c:v>169.53709030442349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372-4E31-8D31-4C9650554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1055408"/>
        <c:axId val="971056848"/>
      </c:scatterChart>
      <c:valAx>
        <c:axId val="971055408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6848"/>
        <c:crosses val="autoZero"/>
        <c:crossBetween val="midCat"/>
        <c:majorUnit val="1"/>
        <c:minorUnit val="0.5"/>
      </c:valAx>
      <c:valAx>
        <c:axId val="97105684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5408"/>
        <c:crosses val="autoZero"/>
        <c:crossBetween val="midCat"/>
        <c:majorUnit val="20"/>
        <c:minorUnit val="5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r"/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0.12199722925805201"/>
          <c:y val="9.867073998745117E-2"/>
          <c:w val="0.50626266985099733"/>
          <c:h val="0.5906205375634315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ea typeface="標楷體" panose="03000509000000000000" pitchFamily="65" charset="-120"/>
          <a:cs typeface="Times New Roman" panose="02020603050405020304" pitchFamily="18" charset="0"/>
        </a:defRPr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r>
              <a:rPr lang="zh-TW" sz="1600">
                <a:solidFill>
                  <a:sysClr val="windowText" lastClr="000000"/>
                </a:solidFill>
              </a:rPr>
              <a:t>經濟損失等級期望值累加曲線</a:t>
            </a:r>
          </a:p>
        </c:rich>
      </c:tx>
      <c:layout>
        <c:manualLayout>
          <c:xMode val="edge"/>
          <c:yMode val="edge"/>
          <c:x val="0.358527817667531"/>
          <c:y val="1.16819819568192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1848047193524561"/>
          <c:y val="7.2084213084967194E-2"/>
          <c:w val="0.85273220529802662"/>
          <c:h val="0.80665556487414991"/>
        </c:manualLayout>
      </c:layout>
      <c:scatterChart>
        <c:scatterStyle val="lineMarker"/>
        <c:varyColors val="0"/>
        <c:ser>
          <c:idx val="3"/>
          <c:order val="0"/>
          <c:tx>
            <c:strRef>
              <c:f>'S曲線 (2)'!$D$3</c:f>
              <c:strCache>
                <c:ptCount val="1"/>
                <c:pt idx="0">
                  <c:v>1.0-未發生火災，僅營業中斷損失</c:v>
                </c:pt>
              </c:strCache>
            </c:strRef>
          </c:tx>
          <c:spPr>
            <a:ln w="2540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(2)'!$A$14:$A$15</c:f>
              <c:numCache>
                <c:formatCode>0.0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'S曲線 (2)'!$B$14:$B$15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2C-48E0-A5AE-1A56C89EF733}"/>
            </c:ext>
          </c:extLst>
        </c:ser>
        <c:ser>
          <c:idx val="4"/>
          <c:order val="1"/>
          <c:tx>
            <c:strRef>
              <c:f>'S曲線 (2)'!$D$4</c:f>
              <c:strCache>
                <c:ptCount val="1"/>
                <c:pt idx="0">
                  <c:v>4.5-危害侷限在3個電芯以下的範圍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(2)'!$A$16:$A$17</c:f>
              <c:numCache>
                <c:formatCode>0.0</c:formatCode>
                <c:ptCount val="2"/>
                <c:pt idx="0">
                  <c:v>4.5</c:v>
                </c:pt>
                <c:pt idx="1">
                  <c:v>4.5</c:v>
                </c:pt>
              </c:numCache>
            </c:numRef>
          </c:xVal>
          <c:yVal>
            <c:numRef>
              <c:f>'S曲線 (2)'!$B$16:$B$17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2C-48E0-A5AE-1A56C89EF733}"/>
            </c:ext>
          </c:extLst>
        </c:ser>
        <c:ser>
          <c:idx val="5"/>
          <c:order val="2"/>
          <c:tx>
            <c:strRef>
              <c:f>'S曲線 (2)'!$D$5</c:f>
              <c:strCache>
                <c:ptCount val="1"/>
                <c:pt idx="0">
                  <c:v>5.2-危害侷限在1個模組的範圍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(2)'!$A$18:$A$19</c:f>
              <c:numCache>
                <c:formatCode>0.0</c:formatCode>
                <c:ptCount val="2"/>
                <c:pt idx="0">
                  <c:v>5.2</c:v>
                </c:pt>
                <c:pt idx="1">
                  <c:v>5.2</c:v>
                </c:pt>
              </c:numCache>
            </c:numRef>
          </c:xVal>
          <c:yVal>
            <c:numRef>
              <c:f>'S曲線 (2)'!$B$18:$B$19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2C-48E0-A5AE-1A56C89EF733}"/>
            </c:ext>
          </c:extLst>
        </c:ser>
        <c:ser>
          <c:idx val="6"/>
          <c:order val="3"/>
          <c:tx>
            <c:strRef>
              <c:f>'S曲線 (2)'!$D$6</c:f>
              <c:strCache>
                <c:ptCount val="1"/>
                <c:pt idx="0">
                  <c:v>5.7-危害侷限在3個模組以下的範圍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(2)'!$A$20:$A$21</c:f>
              <c:numCache>
                <c:formatCode>0.0</c:formatCode>
                <c:ptCount val="2"/>
                <c:pt idx="0">
                  <c:v>5.7</c:v>
                </c:pt>
                <c:pt idx="1">
                  <c:v>5.7</c:v>
                </c:pt>
              </c:numCache>
            </c:numRef>
          </c:xVal>
          <c:yVal>
            <c:numRef>
              <c:f>'S曲線 (2)'!$B$20:$B$21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2C-48E0-A5AE-1A56C89EF733}"/>
            </c:ext>
          </c:extLst>
        </c:ser>
        <c:ser>
          <c:idx val="7"/>
          <c:order val="4"/>
          <c:tx>
            <c:strRef>
              <c:f>'S曲線 (2)'!$D$7</c:f>
              <c:strCache>
                <c:ptCount val="1"/>
                <c:pt idx="0">
                  <c:v>7.8-危害侷限在1個電池櫃的範圍</c:v>
                </c:pt>
              </c:strCache>
            </c:strRef>
          </c:tx>
          <c:spPr>
            <a:ln w="19050" cap="rnd">
              <a:solidFill>
                <a:srgbClr val="0000FF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(2)'!$A$22:$A$23</c:f>
              <c:numCache>
                <c:formatCode>0.0</c:formatCode>
                <c:ptCount val="2"/>
                <c:pt idx="0">
                  <c:v>7.8</c:v>
                </c:pt>
                <c:pt idx="1">
                  <c:v>7.8</c:v>
                </c:pt>
              </c:numCache>
            </c:numRef>
          </c:xVal>
          <c:yVal>
            <c:numRef>
              <c:f>'S曲線 (2)'!$B$22:$B$23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92C-48E0-A5AE-1A56C89EF733}"/>
            </c:ext>
          </c:extLst>
        </c:ser>
        <c:ser>
          <c:idx val="8"/>
          <c:order val="5"/>
          <c:tx>
            <c:strRef>
              <c:f>'S曲線 (2)'!$D$8</c:f>
              <c:strCache>
                <c:ptCount val="1"/>
                <c:pt idx="0">
                  <c:v>8.8-危害侷限在1-3個電池櫃的範圍</c:v>
                </c:pt>
              </c:strCache>
            </c:strRef>
          </c:tx>
          <c:spPr>
            <a:ln w="19050" cap="rnd">
              <a:solidFill>
                <a:srgbClr val="92D05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(2)'!$A$24:$A$25</c:f>
              <c:numCache>
                <c:formatCode>0.0</c:formatCode>
                <c:ptCount val="2"/>
                <c:pt idx="0">
                  <c:v>8.8000000000000007</c:v>
                </c:pt>
                <c:pt idx="1">
                  <c:v>8.8000000000000007</c:v>
                </c:pt>
              </c:numCache>
            </c:numRef>
          </c:xVal>
          <c:yVal>
            <c:numRef>
              <c:f>'S曲線 (2)'!$B$24:$B$25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92C-48E0-A5AE-1A56C89EF733}"/>
            </c:ext>
          </c:extLst>
        </c:ser>
        <c:ser>
          <c:idx val="9"/>
          <c:order val="6"/>
          <c:tx>
            <c:strRef>
              <c:f>'S曲線 (2)'!$D$9</c:f>
              <c:strCache>
                <c:ptCount val="1"/>
                <c:pt idx="0">
                  <c:v>9.5-儲能空間內電池櫃幾乎完全火損或水損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(2)'!$A$26:$A$27</c:f>
              <c:numCache>
                <c:formatCode>0.0</c:formatCode>
                <c:ptCount val="2"/>
                <c:pt idx="0">
                  <c:v>9.5</c:v>
                </c:pt>
                <c:pt idx="1">
                  <c:v>9.5</c:v>
                </c:pt>
              </c:numCache>
            </c:numRef>
          </c:xVal>
          <c:yVal>
            <c:numRef>
              <c:f>'S曲線 (2)'!$B$26:$B$27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92C-48E0-A5AE-1A56C89EF733}"/>
            </c:ext>
          </c:extLst>
        </c:ser>
        <c:ser>
          <c:idx val="10"/>
          <c:order val="7"/>
          <c:tx>
            <c:strRef>
              <c:f>'S曲線 (2)'!$D$10</c:f>
              <c:strCache>
                <c:ptCount val="1"/>
                <c:pt idx="0">
                  <c:v>10-熱煙或毒性氣體危害至儲能空間區劃以外範圍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'S曲線 (2)'!$A$28:$A$29</c:f>
              <c:numCache>
                <c:formatCode>0.0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'S曲線 (2)'!$B$28:$B$29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92C-48E0-A5AE-1A56C89EF733}"/>
            </c:ext>
          </c:extLst>
        </c:ser>
        <c:ser>
          <c:idx val="0"/>
          <c:order val="8"/>
          <c:tx>
            <c:strRef>
              <c:f>'S曲線 (2)'!$E$2</c:f>
              <c:strCache>
                <c:ptCount val="1"/>
                <c:pt idx="0">
                  <c:v>案件期初設計及調查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19050">
                <a:solidFill>
                  <a:srgbClr val="0000FF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FF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'S曲線 (2)'!$C$3:$C$10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'S曲線 (2)'!$E$3:$E$10</c:f>
              <c:numCache>
                <c:formatCode>0.00_);[Red]\(0.00\)</c:formatCode>
                <c:ptCount val="8"/>
                <c:pt idx="0">
                  <c:v>2</c:v>
                </c:pt>
                <c:pt idx="1">
                  <c:v>31.340050104549128</c:v>
                </c:pt>
                <c:pt idx="2">
                  <c:v>58.466497610640474</c:v>
                </c:pt>
                <c:pt idx="3">
                  <c:v>114.48739765747754</c:v>
                </c:pt>
                <c:pt idx="4">
                  <c:v>209.02399899066478</c:v>
                </c:pt>
                <c:pt idx="5">
                  <c:v>303.48640424748805</c:v>
                </c:pt>
                <c:pt idx="6">
                  <c:v>334.01796660848623</c:v>
                </c:pt>
                <c:pt idx="7">
                  <c:v>369.83476629252766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92C-48E0-A5AE-1A56C89EF733}"/>
            </c:ext>
          </c:extLst>
        </c:ser>
        <c:ser>
          <c:idx val="1"/>
          <c:order val="9"/>
          <c:tx>
            <c:strRef>
              <c:f>'S曲線 (2)'!$J$2</c:f>
              <c:strCache>
                <c:ptCount val="1"/>
                <c:pt idx="0">
                  <c:v>風險改善緩解方案 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2"/>
            <c:spPr>
              <a:noFill/>
              <a:ln w="12700">
                <a:solidFill>
                  <a:srgbClr val="C0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'S曲線 (2)'!$C$3:$C$10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'S曲線 (2)'!$J$3:$J$10</c:f>
              <c:numCache>
                <c:formatCode>0.00_);[Red]\(0.00\)</c:formatCode>
                <c:ptCount val="8"/>
                <c:pt idx="0">
                  <c:v>13.045373619168563</c:v>
                </c:pt>
                <c:pt idx="1">
                  <c:v>32.20365143270719</c:v>
                </c:pt>
                <c:pt idx="2">
                  <c:v>53.286774349752029</c:v>
                </c:pt>
                <c:pt idx="3">
                  <c:v>111.14909893784592</c:v>
                </c:pt>
                <c:pt idx="4">
                  <c:v>192.32137604308431</c:v>
                </c:pt>
                <c:pt idx="5">
                  <c:v>245.33894982782672</c:v>
                </c:pt>
                <c:pt idx="6">
                  <c:v>260.88820715022717</c:v>
                </c:pt>
                <c:pt idx="7">
                  <c:v>275.25312028141644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92C-48E0-A5AE-1A56C89EF733}"/>
            </c:ext>
          </c:extLst>
        </c:ser>
        <c:ser>
          <c:idx val="2"/>
          <c:order val="10"/>
          <c:tx>
            <c:strRef>
              <c:f>'S曲線 (2)'!$K$2</c:f>
              <c:strCache>
                <c:ptCount val="1"/>
                <c:pt idx="0">
                  <c:v>風險改善緩解方案 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11"/>
            <c:spPr>
              <a:noFill/>
              <a:ln w="12700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'S曲線 (2)'!$C$3:$C$10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'S曲線 (2)'!$K$3:$K$10</c:f>
              <c:numCache>
                <c:formatCode>0.00_);[Red]\(0.00\)</c:formatCode>
                <c:ptCount val="8"/>
                <c:pt idx="0">
                  <c:v>10.662998244464919</c:v>
                </c:pt>
                <c:pt idx="1">
                  <c:v>26.408963799059613</c:v>
                </c:pt>
                <c:pt idx="2">
                  <c:v>43.937842396118576</c:v>
                </c:pt>
                <c:pt idx="3">
                  <c:v>87.227537394001757</c:v>
                </c:pt>
                <c:pt idx="4">
                  <c:v>132.83049380783567</c:v>
                </c:pt>
                <c:pt idx="5">
                  <c:v>158.37272360049383</c:v>
                </c:pt>
                <c:pt idx="6">
                  <c:v>164.62003837582341</c:v>
                </c:pt>
                <c:pt idx="7">
                  <c:v>169.53709030442349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92C-48E0-A5AE-1A56C89EF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1055408"/>
        <c:axId val="971056848"/>
      </c:scatterChart>
      <c:valAx>
        <c:axId val="971055408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6848"/>
        <c:crosses val="autoZero"/>
        <c:crossBetween val="midCat"/>
        <c:majorUnit val="1"/>
        <c:minorUnit val="0.5"/>
      </c:valAx>
      <c:valAx>
        <c:axId val="97105684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5408"/>
        <c:crosses val="autoZero"/>
        <c:crossBetween val="midCat"/>
        <c:majorUnit val="20"/>
        <c:minorUnit val="5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r"/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0.12199722925805201"/>
          <c:y val="9.867073998745117E-2"/>
          <c:w val="0.50626266985099733"/>
          <c:h val="0.5906205375634315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ea typeface="標楷體" panose="03000509000000000000" pitchFamily="65" charset="-120"/>
          <a:cs typeface="Times New Roman" panose="02020603050405020304" pitchFamily="18" charset="0"/>
        </a:defRPr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r>
              <a:rPr lang="zh-TW" sz="1600">
                <a:solidFill>
                  <a:sysClr val="windowText" lastClr="000000"/>
                </a:solidFill>
              </a:rPr>
              <a:t>經濟損失等級期望值累加曲線</a:t>
            </a:r>
          </a:p>
        </c:rich>
      </c:tx>
      <c:layout>
        <c:manualLayout>
          <c:xMode val="edge"/>
          <c:yMode val="edge"/>
          <c:x val="0.358527817667531"/>
          <c:y val="1.16819819568192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1848047193524561"/>
          <c:y val="7.2084213084967194E-2"/>
          <c:w val="0.85273220529802662"/>
          <c:h val="0.80665556487414991"/>
        </c:manualLayout>
      </c:layout>
      <c:scatterChart>
        <c:scatterStyle val="lineMarker"/>
        <c:varyColors val="0"/>
        <c:ser>
          <c:idx val="3"/>
          <c:order val="0"/>
          <c:tx>
            <c:strRef>
              <c:f>S曲線!$D$3</c:f>
              <c:strCache>
                <c:ptCount val="1"/>
                <c:pt idx="0">
                  <c:v>1.0-未發生火災，僅營業中斷損失</c:v>
                </c:pt>
              </c:strCache>
            </c:strRef>
          </c:tx>
          <c:spPr>
            <a:ln w="2540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S曲線!$A$14:$A$15</c:f>
              <c:numCache>
                <c:formatCode>0.0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S曲線!$B$14:$B$15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E1-4BAA-9F60-9CA71B0B180D}"/>
            </c:ext>
          </c:extLst>
        </c:ser>
        <c:ser>
          <c:idx val="4"/>
          <c:order val="1"/>
          <c:tx>
            <c:strRef>
              <c:f>S曲線!$D$4</c:f>
              <c:strCache>
                <c:ptCount val="1"/>
                <c:pt idx="0">
                  <c:v>4.5-危害侷限在3個電芯以下的範圍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S曲線!$A$16:$A$17</c:f>
              <c:numCache>
                <c:formatCode>0.0</c:formatCode>
                <c:ptCount val="2"/>
                <c:pt idx="0">
                  <c:v>4.5</c:v>
                </c:pt>
                <c:pt idx="1">
                  <c:v>4.5</c:v>
                </c:pt>
              </c:numCache>
            </c:numRef>
          </c:xVal>
          <c:yVal>
            <c:numRef>
              <c:f>S曲線!$B$16:$B$17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E1-4BAA-9F60-9CA71B0B180D}"/>
            </c:ext>
          </c:extLst>
        </c:ser>
        <c:ser>
          <c:idx val="5"/>
          <c:order val="2"/>
          <c:tx>
            <c:strRef>
              <c:f>S曲線!$D$5</c:f>
              <c:strCache>
                <c:ptCount val="1"/>
                <c:pt idx="0">
                  <c:v>5.2-危害侷限在1個模組的範圍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S曲線!$A$18:$A$19</c:f>
              <c:numCache>
                <c:formatCode>0.0</c:formatCode>
                <c:ptCount val="2"/>
                <c:pt idx="0">
                  <c:v>5.2</c:v>
                </c:pt>
                <c:pt idx="1">
                  <c:v>5.2</c:v>
                </c:pt>
              </c:numCache>
            </c:numRef>
          </c:xVal>
          <c:yVal>
            <c:numRef>
              <c:f>S曲線!$B$18:$B$19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9E1-4BAA-9F60-9CA71B0B180D}"/>
            </c:ext>
          </c:extLst>
        </c:ser>
        <c:ser>
          <c:idx val="6"/>
          <c:order val="3"/>
          <c:tx>
            <c:strRef>
              <c:f>S曲線!$D$6</c:f>
              <c:strCache>
                <c:ptCount val="1"/>
                <c:pt idx="0">
                  <c:v>5.7-危害侷限在3個模組以下的範圍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S曲線!$A$20:$A$21</c:f>
              <c:numCache>
                <c:formatCode>0.0</c:formatCode>
                <c:ptCount val="2"/>
                <c:pt idx="0">
                  <c:v>5.7</c:v>
                </c:pt>
                <c:pt idx="1">
                  <c:v>5.7</c:v>
                </c:pt>
              </c:numCache>
            </c:numRef>
          </c:xVal>
          <c:yVal>
            <c:numRef>
              <c:f>S曲線!$B$20:$B$21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9E1-4BAA-9F60-9CA71B0B180D}"/>
            </c:ext>
          </c:extLst>
        </c:ser>
        <c:ser>
          <c:idx val="7"/>
          <c:order val="4"/>
          <c:tx>
            <c:strRef>
              <c:f>S曲線!$D$7</c:f>
              <c:strCache>
                <c:ptCount val="1"/>
                <c:pt idx="0">
                  <c:v>7.8-危害侷限在1個電池櫃的範圍</c:v>
                </c:pt>
              </c:strCache>
            </c:strRef>
          </c:tx>
          <c:spPr>
            <a:ln w="19050" cap="rnd">
              <a:solidFill>
                <a:srgbClr val="0000FF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S曲線!$A$22:$A$23</c:f>
              <c:numCache>
                <c:formatCode>0.0</c:formatCode>
                <c:ptCount val="2"/>
                <c:pt idx="0">
                  <c:v>7.8</c:v>
                </c:pt>
                <c:pt idx="1">
                  <c:v>7.8</c:v>
                </c:pt>
              </c:numCache>
            </c:numRef>
          </c:xVal>
          <c:yVal>
            <c:numRef>
              <c:f>S曲線!$B$22:$B$23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9E1-4BAA-9F60-9CA71B0B180D}"/>
            </c:ext>
          </c:extLst>
        </c:ser>
        <c:ser>
          <c:idx val="8"/>
          <c:order val="5"/>
          <c:tx>
            <c:strRef>
              <c:f>S曲線!$D$8</c:f>
              <c:strCache>
                <c:ptCount val="1"/>
                <c:pt idx="0">
                  <c:v>8.8-危害侷限在1-3個電池櫃的範圍</c:v>
                </c:pt>
              </c:strCache>
            </c:strRef>
          </c:tx>
          <c:spPr>
            <a:ln w="19050" cap="rnd">
              <a:solidFill>
                <a:srgbClr val="92D05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S曲線!$A$24:$A$25</c:f>
              <c:numCache>
                <c:formatCode>0.0</c:formatCode>
                <c:ptCount val="2"/>
                <c:pt idx="0">
                  <c:v>8.8000000000000007</c:v>
                </c:pt>
                <c:pt idx="1">
                  <c:v>8.8000000000000007</c:v>
                </c:pt>
              </c:numCache>
            </c:numRef>
          </c:xVal>
          <c:yVal>
            <c:numRef>
              <c:f>S曲線!$B$24:$B$25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9E1-4BAA-9F60-9CA71B0B180D}"/>
            </c:ext>
          </c:extLst>
        </c:ser>
        <c:ser>
          <c:idx val="9"/>
          <c:order val="6"/>
          <c:tx>
            <c:strRef>
              <c:f>S曲線!$D$9</c:f>
              <c:strCache>
                <c:ptCount val="1"/>
                <c:pt idx="0">
                  <c:v>9.5-儲能空間內電池櫃幾乎完全火損或水損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S曲線!$A$26:$A$27</c:f>
              <c:numCache>
                <c:formatCode>0.0</c:formatCode>
                <c:ptCount val="2"/>
                <c:pt idx="0">
                  <c:v>9.5</c:v>
                </c:pt>
                <c:pt idx="1">
                  <c:v>9.5</c:v>
                </c:pt>
              </c:numCache>
            </c:numRef>
          </c:xVal>
          <c:yVal>
            <c:numRef>
              <c:f>S曲線!$B$26:$B$27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9E1-4BAA-9F60-9CA71B0B180D}"/>
            </c:ext>
          </c:extLst>
        </c:ser>
        <c:ser>
          <c:idx val="10"/>
          <c:order val="7"/>
          <c:tx>
            <c:strRef>
              <c:f>S曲線!$D$10</c:f>
              <c:strCache>
                <c:ptCount val="1"/>
                <c:pt idx="0">
                  <c:v>10-熱煙或毒性氣體危害至儲能空間區劃以外範圍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S曲線!$A$28:$A$29</c:f>
              <c:numCache>
                <c:formatCode>0.0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S曲線!$B$28:$B$29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9E1-4BAA-9F60-9CA71B0B180D}"/>
            </c:ext>
          </c:extLst>
        </c:ser>
        <c:ser>
          <c:idx val="0"/>
          <c:order val="8"/>
          <c:tx>
            <c:strRef>
              <c:f>S曲線!$E$2</c:f>
              <c:strCache>
                <c:ptCount val="1"/>
                <c:pt idx="0">
                  <c:v>案件期初設計及調查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19050">
                <a:solidFill>
                  <a:srgbClr val="0000FF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FF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S曲線!$C$3:$C$10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S曲線!$E$3:$E$10</c:f>
              <c:numCache>
                <c:formatCode>0.00_);[Red]\(0.00\)</c:formatCode>
                <c:ptCount val="8"/>
                <c:pt idx="0">
                  <c:v>10.474041385419737</c:v>
                </c:pt>
                <c:pt idx="1">
                  <c:v>31.340050104549128</c:v>
                </c:pt>
                <c:pt idx="2">
                  <c:v>58.466497610640474</c:v>
                </c:pt>
                <c:pt idx="3">
                  <c:v>114.48739765747754</c:v>
                </c:pt>
                <c:pt idx="4">
                  <c:v>209.02399899066478</c:v>
                </c:pt>
                <c:pt idx="5">
                  <c:v>303.48640424748805</c:v>
                </c:pt>
                <c:pt idx="6">
                  <c:v>334.01796660848623</c:v>
                </c:pt>
                <c:pt idx="7">
                  <c:v>369.83476629252766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9E1-4BAA-9F60-9CA71B0B180D}"/>
            </c:ext>
          </c:extLst>
        </c:ser>
        <c:ser>
          <c:idx val="1"/>
          <c:order val="9"/>
          <c:tx>
            <c:strRef>
              <c:f>S曲線!$J$2</c:f>
              <c:strCache>
                <c:ptCount val="1"/>
                <c:pt idx="0">
                  <c:v>風險改善緩解方案 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2"/>
            <c:spPr>
              <a:noFill/>
              <a:ln w="12700">
                <a:solidFill>
                  <a:srgbClr val="C0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S曲線!$C$3:$C$10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S曲線!$J$3:$J$10</c:f>
              <c:numCache>
                <c:formatCode>0.00_);[Red]\(0.00\)</c:formatCode>
                <c:ptCount val="8"/>
                <c:pt idx="0">
                  <c:v>13.045373619168563</c:v>
                </c:pt>
                <c:pt idx="1">
                  <c:v>32.20365143270719</c:v>
                </c:pt>
                <c:pt idx="2">
                  <c:v>53.286774349752029</c:v>
                </c:pt>
                <c:pt idx="3">
                  <c:v>111.14909893784592</c:v>
                </c:pt>
                <c:pt idx="4">
                  <c:v>192.32137604308431</c:v>
                </c:pt>
                <c:pt idx="5">
                  <c:v>245.33894982782672</c:v>
                </c:pt>
                <c:pt idx="6">
                  <c:v>260.88820715022717</c:v>
                </c:pt>
                <c:pt idx="7">
                  <c:v>275.25312028141644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9E1-4BAA-9F60-9CA71B0B180D}"/>
            </c:ext>
          </c:extLst>
        </c:ser>
        <c:ser>
          <c:idx val="2"/>
          <c:order val="10"/>
          <c:tx>
            <c:strRef>
              <c:f>S曲線!$K$2</c:f>
              <c:strCache>
                <c:ptCount val="1"/>
                <c:pt idx="0">
                  <c:v>風險改善緩解方案 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11"/>
            <c:spPr>
              <a:noFill/>
              <a:ln w="12700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S曲線!$C$3:$C$10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S曲線!$K$3:$K$10</c:f>
              <c:numCache>
                <c:formatCode>0.00_);[Red]\(0.00\)</c:formatCode>
                <c:ptCount val="8"/>
                <c:pt idx="0">
                  <c:v>10.662998244464919</c:v>
                </c:pt>
                <c:pt idx="1">
                  <c:v>26.408963799059613</c:v>
                </c:pt>
                <c:pt idx="2">
                  <c:v>43.937842396118576</c:v>
                </c:pt>
                <c:pt idx="3">
                  <c:v>87.227537394001757</c:v>
                </c:pt>
                <c:pt idx="4">
                  <c:v>132.83049380783567</c:v>
                </c:pt>
                <c:pt idx="5">
                  <c:v>158.37272360049383</c:v>
                </c:pt>
                <c:pt idx="6">
                  <c:v>164.62003837582341</c:v>
                </c:pt>
                <c:pt idx="7">
                  <c:v>169.53709030442349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9E1-4BAA-9F60-9CA71B0B1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1055408"/>
        <c:axId val="971056848"/>
      </c:scatterChart>
      <c:valAx>
        <c:axId val="971055408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6848"/>
        <c:crosses val="autoZero"/>
        <c:crossBetween val="midCat"/>
        <c:majorUnit val="1"/>
        <c:minorUnit val="0.5"/>
      </c:valAx>
      <c:valAx>
        <c:axId val="97105684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5408"/>
        <c:crosses val="autoZero"/>
        <c:crossBetween val="midCat"/>
        <c:majorUnit val="20"/>
        <c:minorUnit val="5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r"/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0.12199722925805201"/>
          <c:y val="9.867073998745117E-2"/>
          <c:w val="0.50626266985099733"/>
          <c:h val="0.5906205375634315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ea typeface="標楷體" panose="03000509000000000000" pitchFamily="65" charset="-120"/>
          <a:cs typeface="Times New Roman" panose="02020603050405020304" pitchFamily="18" charset="0"/>
        </a:defRPr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r>
              <a:rPr lang="zh-TW" sz="1600">
                <a:solidFill>
                  <a:sysClr val="windowText" lastClr="000000"/>
                </a:solidFill>
              </a:rPr>
              <a:t>經濟損失等級期望值累加曲線</a:t>
            </a:r>
          </a:p>
        </c:rich>
      </c:tx>
      <c:layout>
        <c:manualLayout>
          <c:xMode val="edge"/>
          <c:yMode val="edge"/>
          <c:x val="0.358527817667531"/>
          <c:y val="1.16819819568192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1848047193524561"/>
          <c:y val="7.2084213084967194E-2"/>
          <c:w val="0.85273220529802662"/>
          <c:h val="0.80665556487414991"/>
        </c:manualLayout>
      </c:layout>
      <c:scatterChart>
        <c:scatterStyle val="lineMarker"/>
        <c:varyColors val="0"/>
        <c:ser>
          <c:idx val="3"/>
          <c:order val="0"/>
          <c:tx>
            <c:strRef>
              <c:f>S曲線!$D$3</c:f>
              <c:strCache>
                <c:ptCount val="1"/>
                <c:pt idx="0">
                  <c:v>1.0-未發生火災，僅營業中斷損失</c:v>
                </c:pt>
              </c:strCache>
            </c:strRef>
          </c:tx>
          <c:spPr>
            <a:ln w="2540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S曲線!$A$14:$A$15</c:f>
              <c:numCache>
                <c:formatCode>0.0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S曲線!$B$14:$B$15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0-4C5F-A154-D1CE477CA989}"/>
            </c:ext>
          </c:extLst>
        </c:ser>
        <c:ser>
          <c:idx val="4"/>
          <c:order val="1"/>
          <c:tx>
            <c:strRef>
              <c:f>S曲線!$D$4</c:f>
              <c:strCache>
                <c:ptCount val="1"/>
                <c:pt idx="0">
                  <c:v>4.5-危害侷限在3個電芯以下的範圍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S曲線!$A$16:$A$17</c:f>
              <c:numCache>
                <c:formatCode>0.0</c:formatCode>
                <c:ptCount val="2"/>
                <c:pt idx="0">
                  <c:v>4.5</c:v>
                </c:pt>
                <c:pt idx="1">
                  <c:v>4.5</c:v>
                </c:pt>
              </c:numCache>
            </c:numRef>
          </c:xVal>
          <c:yVal>
            <c:numRef>
              <c:f>S曲線!$B$16:$B$17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B0-4C5F-A154-D1CE477CA989}"/>
            </c:ext>
          </c:extLst>
        </c:ser>
        <c:ser>
          <c:idx val="5"/>
          <c:order val="2"/>
          <c:tx>
            <c:strRef>
              <c:f>S曲線!$D$5</c:f>
              <c:strCache>
                <c:ptCount val="1"/>
                <c:pt idx="0">
                  <c:v>5.2-危害侷限在1個模組的範圍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S曲線!$A$18:$A$19</c:f>
              <c:numCache>
                <c:formatCode>0.0</c:formatCode>
                <c:ptCount val="2"/>
                <c:pt idx="0">
                  <c:v>5.2</c:v>
                </c:pt>
                <c:pt idx="1">
                  <c:v>5.2</c:v>
                </c:pt>
              </c:numCache>
            </c:numRef>
          </c:xVal>
          <c:yVal>
            <c:numRef>
              <c:f>S曲線!$B$18:$B$19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0-4C5F-A154-D1CE477CA989}"/>
            </c:ext>
          </c:extLst>
        </c:ser>
        <c:ser>
          <c:idx val="6"/>
          <c:order val="3"/>
          <c:tx>
            <c:strRef>
              <c:f>S曲線!$D$6</c:f>
              <c:strCache>
                <c:ptCount val="1"/>
                <c:pt idx="0">
                  <c:v>5.7-危害侷限在3個模組以下的範圍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S曲線!$A$20:$A$21</c:f>
              <c:numCache>
                <c:formatCode>0.0</c:formatCode>
                <c:ptCount val="2"/>
                <c:pt idx="0">
                  <c:v>5.7</c:v>
                </c:pt>
                <c:pt idx="1">
                  <c:v>5.7</c:v>
                </c:pt>
              </c:numCache>
            </c:numRef>
          </c:xVal>
          <c:yVal>
            <c:numRef>
              <c:f>S曲線!$B$20:$B$21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DB0-4C5F-A154-D1CE477CA989}"/>
            </c:ext>
          </c:extLst>
        </c:ser>
        <c:ser>
          <c:idx val="7"/>
          <c:order val="4"/>
          <c:tx>
            <c:strRef>
              <c:f>S曲線!$D$7</c:f>
              <c:strCache>
                <c:ptCount val="1"/>
                <c:pt idx="0">
                  <c:v>7.8-危害侷限在1個電池櫃的範圍</c:v>
                </c:pt>
              </c:strCache>
            </c:strRef>
          </c:tx>
          <c:spPr>
            <a:ln w="19050" cap="rnd">
              <a:solidFill>
                <a:srgbClr val="0000FF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S曲線!$A$22:$A$23</c:f>
              <c:numCache>
                <c:formatCode>0.0</c:formatCode>
                <c:ptCount val="2"/>
                <c:pt idx="0">
                  <c:v>7.8</c:v>
                </c:pt>
                <c:pt idx="1">
                  <c:v>7.8</c:v>
                </c:pt>
              </c:numCache>
            </c:numRef>
          </c:xVal>
          <c:yVal>
            <c:numRef>
              <c:f>S曲線!$B$22:$B$23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DB0-4C5F-A154-D1CE477CA989}"/>
            </c:ext>
          </c:extLst>
        </c:ser>
        <c:ser>
          <c:idx val="8"/>
          <c:order val="5"/>
          <c:tx>
            <c:strRef>
              <c:f>S曲線!$D$8</c:f>
              <c:strCache>
                <c:ptCount val="1"/>
                <c:pt idx="0">
                  <c:v>8.8-危害侷限在1-3個電池櫃的範圍</c:v>
                </c:pt>
              </c:strCache>
            </c:strRef>
          </c:tx>
          <c:spPr>
            <a:ln w="19050" cap="rnd">
              <a:solidFill>
                <a:srgbClr val="92D05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S曲線!$A$24:$A$25</c:f>
              <c:numCache>
                <c:formatCode>0.0</c:formatCode>
                <c:ptCount val="2"/>
                <c:pt idx="0">
                  <c:v>8.8000000000000007</c:v>
                </c:pt>
                <c:pt idx="1">
                  <c:v>8.8000000000000007</c:v>
                </c:pt>
              </c:numCache>
            </c:numRef>
          </c:xVal>
          <c:yVal>
            <c:numRef>
              <c:f>S曲線!$B$24:$B$25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DB0-4C5F-A154-D1CE477CA989}"/>
            </c:ext>
          </c:extLst>
        </c:ser>
        <c:ser>
          <c:idx val="9"/>
          <c:order val="6"/>
          <c:tx>
            <c:strRef>
              <c:f>S曲線!$D$9</c:f>
              <c:strCache>
                <c:ptCount val="1"/>
                <c:pt idx="0">
                  <c:v>9.5-儲能空間內電池櫃幾乎完全火損或水損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S曲線!$A$26:$A$27</c:f>
              <c:numCache>
                <c:formatCode>0.0</c:formatCode>
                <c:ptCount val="2"/>
                <c:pt idx="0">
                  <c:v>9.5</c:v>
                </c:pt>
                <c:pt idx="1">
                  <c:v>9.5</c:v>
                </c:pt>
              </c:numCache>
            </c:numRef>
          </c:xVal>
          <c:yVal>
            <c:numRef>
              <c:f>S曲線!$B$26:$B$27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DB0-4C5F-A154-D1CE477CA989}"/>
            </c:ext>
          </c:extLst>
        </c:ser>
        <c:ser>
          <c:idx val="10"/>
          <c:order val="7"/>
          <c:tx>
            <c:strRef>
              <c:f>S曲線!$D$10</c:f>
              <c:strCache>
                <c:ptCount val="1"/>
                <c:pt idx="0">
                  <c:v>10-熱煙或毒性氣體危害至儲能空間區劃以外範圍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S曲線!$A$28:$A$29</c:f>
              <c:numCache>
                <c:formatCode>0.0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S曲線!$B$28:$B$29</c:f>
              <c:numCache>
                <c:formatCode>0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DB0-4C5F-A154-D1CE477CA989}"/>
            </c:ext>
          </c:extLst>
        </c:ser>
        <c:ser>
          <c:idx val="0"/>
          <c:order val="8"/>
          <c:tx>
            <c:strRef>
              <c:f>S曲線!$E$2</c:f>
              <c:strCache>
                <c:ptCount val="1"/>
                <c:pt idx="0">
                  <c:v>案件期初設計及調查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19050">
                <a:solidFill>
                  <a:srgbClr val="0000FF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FF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S曲線!$C$3:$C$10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S曲線!$E$3:$E$10</c:f>
              <c:numCache>
                <c:formatCode>0.00_);[Red]\(0.00\)</c:formatCode>
                <c:ptCount val="8"/>
                <c:pt idx="0">
                  <c:v>10.474041385419737</c:v>
                </c:pt>
                <c:pt idx="1">
                  <c:v>31.340050104549128</c:v>
                </c:pt>
                <c:pt idx="2">
                  <c:v>58.466497610640474</c:v>
                </c:pt>
                <c:pt idx="3">
                  <c:v>114.48739765747754</c:v>
                </c:pt>
                <c:pt idx="4">
                  <c:v>209.02399899066478</c:v>
                </c:pt>
                <c:pt idx="5">
                  <c:v>303.48640424748805</c:v>
                </c:pt>
                <c:pt idx="6">
                  <c:v>334.01796660848623</c:v>
                </c:pt>
                <c:pt idx="7">
                  <c:v>369.83476629252766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DB0-4C5F-A154-D1CE477CA989}"/>
            </c:ext>
          </c:extLst>
        </c:ser>
        <c:ser>
          <c:idx val="1"/>
          <c:order val="9"/>
          <c:tx>
            <c:strRef>
              <c:f>S曲線!$J$2</c:f>
              <c:strCache>
                <c:ptCount val="1"/>
                <c:pt idx="0">
                  <c:v>風險改善緩解方案 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2"/>
            <c:spPr>
              <a:noFill/>
              <a:ln w="12700">
                <a:solidFill>
                  <a:srgbClr val="C0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S曲線!$C$3:$C$10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S曲線!$J$3:$J$10</c:f>
              <c:numCache>
                <c:formatCode>0.00_);[Red]\(0.00\)</c:formatCode>
                <c:ptCount val="8"/>
                <c:pt idx="0">
                  <c:v>13.045373619168563</c:v>
                </c:pt>
                <c:pt idx="1">
                  <c:v>32.20365143270719</c:v>
                </c:pt>
                <c:pt idx="2">
                  <c:v>53.286774349752029</c:v>
                </c:pt>
                <c:pt idx="3">
                  <c:v>111.14909893784592</c:v>
                </c:pt>
                <c:pt idx="4">
                  <c:v>192.32137604308431</c:v>
                </c:pt>
                <c:pt idx="5">
                  <c:v>245.33894982782672</c:v>
                </c:pt>
                <c:pt idx="6">
                  <c:v>260.88820715022717</c:v>
                </c:pt>
                <c:pt idx="7">
                  <c:v>275.25312028141644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DB0-4C5F-A154-D1CE477CA989}"/>
            </c:ext>
          </c:extLst>
        </c:ser>
        <c:ser>
          <c:idx val="2"/>
          <c:order val="10"/>
          <c:tx>
            <c:strRef>
              <c:f>S曲線!$K$2</c:f>
              <c:strCache>
                <c:ptCount val="1"/>
                <c:pt idx="0">
                  <c:v>風險改善緩解方案 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11"/>
            <c:spPr>
              <a:noFill/>
              <a:ln w="12700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lgDashDot"/>
              </a:ln>
              <a:effectLst/>
            </c:spPr>
            <c:trendlineType val="exp"/>
            <c:dispRSqr val="0"/>
            <c:dispEq val="0"/>
          </c:trendline>
          <c:xVal>
            <c:numRef>
              <c:f>S曲線!$C$3:$C$10</c:f>
              <c:numCache>
                <c:formatCode>General</c:formatCode>
                <c:ptCount val="8"/>
                <c:pt idx="0">
                  <c:v>1</c:v>
                </c:pt>
                <c:pt idx="1">
                  <c:v>4.5</c:v>
                </c:pt>
                <c:pt idx="2">
                  <c:v>5.2</c:v>
                </c:pt>
                <c:pt idx="3">
                  <c:v>5.7</c:v>
                </c:pt>
                <c:pt idx="4">
                  <c:v>7.8</c:v>
                </c:pt>
                <c:pt idx="5">
                  <c:v>8.8000000000000007</c:v>
                </c:pt>
                <c:pt idx="6">
                  <c:v>9.5</c:v>
                </c:pt>
                <c:pt idx="7">
                  <c:v>10</c:v>
                </c:pt>
              </c:numCache>
            </c:numRef>
          </c:xVal>
          <c:yVal>
            <c:numRef>
              <c:f>S曲線!$K$3:$K$10</c:f>
              <c:numCache>
                <c:formatCode>0.00_);[Red]\(0.00\)</c:formatCode>
                <c:ptCount val="8"/>
                <c:pt idx="0">
                  <c:v>10.662998244464919</c:v>
                </c:pt>
                <c:pt idx="1">
                  <c:v>26.408963799059613</c:v>
                </c:pt>
                <c:pt idx="2">
                  <c:v>43.937842396118576</c:v>
                </c:pt>
                <c:pt idx="3">
                  <c:v>87.227537394001757</c:v>
                </c:pt>
                <c:pt idx="4">
                  <c:v>132.83049380783567</c:v>
                </c:pt>
                <c:pt idx="5">
                  <c:v>158.37272360049383</c:v>
                </c:pt>
                <c:pt idx="6">
                  <c:v>164.62003837582341</c:v>
                </c:pt>
                <c:pt idx="7">
                  <c:v>169.53709030442349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CDB0-4C5F-A154-D1CE477CA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1055408"/>
        <c:axId val="971056848"/>
      </c:scatterChart>
      <c:valAx>
        <c:axId val="971055408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6848"/>
        <c:crosses val="autoZero"/>
        <c:crossBetween val="midCat"/>
        <c:majorUnit val="1"/>
        <c:minorUnit val="0.5"/>
      </c:valAx>
      <c:valAx>
        <c:axId val="97105684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971055408"/>
        <c:crosses val="autoZero"/>
        <c:crossBetween val="midCat"/>
        <c:majorUnit val="20"/>
        <c:minorUnit val="5"/>
      </c:valAx>
      <c:spPr>
        <a:noFill/>
        <a:ln w="3175">
          <a:solidFill>
            <a:schemeClr val="bg1">
              <a:lumMod val="50000"/>
            </a:schemeClr>
          </a:solidFill>
        </a:ln>
        <a:effectLst/>
      </c:spPr>
    </c:plotArea>
    <c:legend>
      <c:legendPos val="r"/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0.12199722925805201"/>
          <c:y val="9.867073998745117E-2"/>
          <c:w val="0.50626266985099733"/>
          <c:h val="0.5906205375634315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ea typeface="標楷體" panose="03000509000000000000" pitchFamily="65" charset="-120"/>
          <a:cs typeface="Times New Roman" panose="02020603050405020304" pitchFamily="18" charset="0"/>
        </a:defRPr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205289</xdr:colOff>
      <xdr:row>0</xdr:row>
      <xdr:rowOff>83821</xdr:rowOff>
    </xdr:from>
    <xdr:to>
      <xdr:col>22</xdr:col>
      <xdr:colOff>595746</xdr:colOff>
      <xdr:row>13</xdr:row>
      <xdr:rowOff>21771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1C89D9B0-DA8D-48DE-A73A-F4FBAB21CB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12</xdr:row>
      <xdr:rowOff>0</xdr:rowOff>
    </xdr:from>
    <xdr:to>
      <xdr:col>7</xdr:col>
      <xdr:colOff>219892</xdr:colOff>
      <xdr:row>29</xdr:row>
      <xdr:rowOff>232229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339DA705-4F04-296C-5134-D8B86D9C2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8657" y="4963886"/>
          <a:ext cx="5257800" cy="7264400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0.28021</cdr:x>
      <cdr:y>0.03941</cdr:y>
    </cdr:from>
    <cdr:to>
      <cdr:x>0.32946</cdr:x>
      <cdr:y>0.23509</cdr:y>
    </cdr:to>
    <cdr:sp macro="" textlink="">
      <cdr:nvSpPr>
        <cdr:cNvPr id="6" name="文字方塊 9">
          <a:extLst xmlns:a="http://schemas.openxmlformats.org/drawingml/2006/main">
            <a:ext uri="{FF2B5EF4-FFF2-40B4-BE49-F238E27FC236}">
              <a16:creationId xmlns:a16="http://schemas.microsoft.com/office/drawing/2014/main" id="{C45074C6-73E3-A881-9BA3-B9BCC3E2CAD7}"/>
            </a:ext>
          </a:extLst>
        </cdr:cNvPr>
        <cdr:cNvSpPr txBox="1"/>
      </cdr:nvSpPr>
      <cdr:spPr>
        <a:xfrm xmlns:a="http://schemas.openxmlformats.org/drawingml/2006/main">
          <a:off x="3095918" y="207382"/>
          <a:ext cx="544138" cy="10297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="wordArtVertRtl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0">
              <a:latin typeface="標楷體" panose="03000509000000000000" pitchFamily="65" charset="-120"/>
              <a:ea typeface="標楷體" panose="03000509000000000000" pitchFamily="65" charset="-120"/>
            </a:rPr>
            <a:t>風險改善</a:t>
          </a:r>
        </a:p>
      </cdr:txBody>
    </cdr:sp>
  </cdr:relSizeAnchor>
  <cdr:relSizeAnchor xmlns:cdr="http://schemas.openxmlformats.org/drawingml/2006/chartDrawing">
    <cdr:from>
      <cdr:x>0</cdr:x>
      <cdr:y>0.09313</cdr:y>
    </cdr:from>
    <cdr:to>
      <cdr:x>0.04819</cdr:x>
      <cdr:y>0.57339</cdr:y>
    </cdr:to>
    <cdr:sp macro="" textlink="">
      <cdr:nvSpPr>
        <cdr:cNvPr id="2" name="文字方塊 1">
          <a:extLst xmlns:a="http://schemas.openxmlformats.org/drawingml/2006/main">
            <a:ext uri="{FF2B5EF4-FFF2-40B4-BE49-F238E27FC236}">
              <a16:creationId xmlns:a16="http://schemas.microsoft.com/office/drawing/2014/main" id="{C5E2A65B-8B30-7C6B-A2A8-FE6C31C1162D}"/>
            </a:ext>
          </a:extLst>
        </cdr:cNvPr>
        <cdr:cNvSpPr txBox="1"/>
      </cdr:nvSpPr>
      <cdr:spPr>
        <a:xfrm xmlns:a="http://schemas.openxmlformats.org/drawingml/2006/main">
          <a:off x="0" y="490090"/>
          <a:ext cx="553933" cy="25273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eaVert" wrap="square" rtlCol="0"/>
        <a:lstStyle xmlns:a="http://schemas.openxmlformats.org/drawingml/2006/main"/>
        <a:p xmlns:a="http://schemas.openxmlformats.org/drawingml/2006/main"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累計平均數值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仟元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/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年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endParaRPr lang="zh-TW" altLang="en-US" sz="1400">
            <a:solidFill>
              <a:sysClr val="windowText" lastClr="000000"/>
            </a:solidFill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0.39863</cdr:x>
      <cdr:y>0.93856</cdr:y>
    </cdr:from>
    <cdr:to>
      <cdr:x>0.65371</cdr:x>
      <cdr:y>1</cdr:y>
    </cdr:to>
    <cdr:sp macro="" textlink="">
      <cdr:nvSpPr>
        <cdr:cNvPr id="3" name="文字方塊 1">
          <a:extLst xmlns:a="http://schemas.openxmlformats.org/drawingml/2006/main">
            <a:ext uri="{FF2B5EF4-FFF2-40B4-BE49-F238E27FC236}">
              <a16:creationId xmlns:a16="http://schemas.microsoft.com/office/drawing/2014/main" id="{97E8DFEC-DD3B-5F70-AB08-4FEDF67A71E0}"/>
            </a:ext>
          </a:extLst>
        </cdr:cNvPr>
        <cdr:cNvSpPr txBox="1"/>
      </cdr:nvSpPr>
      <cdr:spPr>
        <a:xfrm xmlns:a="http://schemas.openxmlformats.org/drawingml/2006/main">
          <a:off x="4217329" y="4988909"/>
          <a:ext cx="2698615" cy="3265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400">
              <a:latin typeface="標楷體" panose="03000509000000000000" pitchFamily="65" charset="-120"/>
              <a:ea typeface="標楷體" panose="03000509000000000000" pitchFamily="65" charset="-120"/>
            </a:rPr>
            <a:t>火災影響嚴重性等級</a:t>
          </a:r>
        </a:p>
      </cdr:txBody>
    </cdr:sp>
  </cdr:relSizeAnchor>
  <cdr:relSizeAnchor xmlns:cdr="http://schemas.openxmlformats.org/drawingml/2006/chartDrawing">
    <cdr:from>
      <cdr:x>0.29359</cdr:x>
      <cdr:y>0.05888</cdr:y>
    </cdr:from>
    <cdr:to>
      <cdr:x>0.29359</cdr:x>
      <cdr:y>0.228</cdr:y>
    </cdr:to>
    <cdr:cxnSp macro="">
      <cdr:nvCxnSpPr>
        <cdr:cNvPr id="5" name="直線單箭頭接點 4">
          <a:extLst xmlns:a="http://schemas.openxmlformats.org/drawingml/2006/main">
            <a:ext uri="{FF2B5EF4-FFF2-40B4-BE49-F238E27FC236}">
              <a16:creationId xmlns:a16="http://schemas.microsoft.com/office/drawing/2014/main" id="{16C76A63-C2B4-2919-EAE2-85C1BF383203}"/>
            </a:ext>
          </a:extLst>
        </cdr:cNvPr>
        <cdr:cNvCxnSpPr/>
      </cdr:nvCxnSpPr>
      <cdr:spPr>
        <a:xfrm xmlns:a="http://schemas.openxmlformats.org/drawingml/2006/main">
          <a:off x="3243739" y="309838"/>
          <a:ext cx="0" cy="889982"/>
        </a:xfrm>
        <a:prstGeom xmlns:a="http://schemas.openxmlformats.org/drawingml/2006/main" prst="straightConnector1">
          <a:avLst/>
        </a:prstGeom>
        <a:ln xmlns:a="http://schemas.openxmlformats.org/drawingml/2006/main" w="44450">
          <a:solidFill>
            <a:schemeClr val="tx1"/>
          </a:solidFill>
          <a:tailEnd type="triangle" w="sm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31119</xdr:colOff>
      <xdr:row>0</xdr:row>
      <xdr:rowOff>83821</xdr:rowOff>
    </xdr:from>
    <xdr:to>
      <xdr:col>32</xdr:col>
      <xdr:colOff>598715</xdr:colOff>
      <xdr:row>13</xdr:row>
      <xdr:rowOff>21771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4AC06D5-29AE-4840-9C19-E4BCCDFAE7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0</xdr:colOff>
      <xdr:row>12</xdr:row>
      <xdr:rowOff>96610</xdr:rowOff>
    </xdr:from>
    <xdr:to>
      <xdr:col>8</xdr:col>
      <xdr:colOff>65314</xdr:colOff>
      <xdr:row>32</xdr:row>
      <xdr:rowOff>336200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B80B3910-4128-4BAE-BDA2-675E0869F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6900" y="5034370"/>
          <a:ext cx="6146074" cy="8469190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21</xdr:col>
      <xdr:colOff>567595</xdr:colOff>
      <xdr:row>12</xdr:row>
      <xdr:rowOff>351607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25D2F336-7B87-43C0-9966-992B967CC4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0.37704</cdr:x>
      <cdr:y>0.51231</cdr:y>
    </cdr:from>
    <cdr:to>
      <cdr:x>0.42629</cdr:x>
      <cdr:y>0.70799</cdr:y>
    </cdr:to>
    <cdr:sp macro="" textlink="">
      <cdr:nvSpPr>
        <cdr:cNvPr id="6" name="文字方塊 9">
          <a:extLst xmlns:a="http://schemas.openxmlformats.org/drawingml/2006/main">
            <a:ext uri="{FF2B5EF4-FFF2-40B4-BE49-F238E27FC236}">
              <a16:creationId xmlns:a16="http://schemas.microsoft.com/office/drawing/2014/main" id="{C45074C6-73E3-A881-9BA3-B9BCC3E2CAD7}"/>
            </a:ext>
          </a:extLst>
        </cdr:cNvPr>
        <cdr:cNvSpPr txBox="1"/>
      </cdr:nvSpPr>
      <cdr:spPr>
        <a:xfrm xmlns:a="http://schemas.openxmlformats.org/drawingml/2006/main">
          <a:off x="3423924" y="2698169"/>
          <a:ext cx="447160" cy="10306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="wordArtVertRtl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0">
              <a:latin typeface="標楷體" panose="03000509000000000000" pitchFamily="65" charset="-120"/>
              <a:ea typeface="標楷體" panose="03000509000000000000" pitchFamily="65" charset="-120"/>
            </a:rPr>
            <a:t>風險改善</a:t>
          </a:r>
        </a:p>
      </cdr:txBody>
    </cdr:sp>
  </cdr:relSizeAnchor>
  <cdr:relSizeAnchor xmlns:cdr="http://schemas.openxmlformats.org/drawingml/2006/chartDrawing">
    <cdr:from>
      <cdr:x>0.00772</cdr:x>
      <cdr:y>0.07865</cdr:y>
    </cdr:from>
    <cdr:to>
      <cdr:x>0.05591</cdr:x>
      <cdr:y>0.55891</cdr:y>
    </cdr:to>
    <cdr:sp macro="" textlink="">
      <cdr:nvSpPr>
        <cdr:cNvPr id="2" name="文字方塊 1">
          <a:extLst xmlns:a="http://schemas.openxmlformats.org/drawingml/2006/main">
            <a:ext uri="{FF2B5EF4-FFF2-40B4-BE49-F238E27FC236}">
              <a16:creationId xmlns:a16="http://schemas.microsoft.com/office/drawing/2014/main" id="{C5E2A65B-8B30-7C6B-A2A8-FE6C31C1162D}"/>
            </a:ext>
          </a:extLst>
        </cdr:cNvPr>
        <cdr:cNvSpPr txBox="1"/>
      </cdr:nvSpPr>
      <cdr:spPr>
        <a:xfrm xmlns:a="http://schemas.openxmlformats.org/drawingml/2006/main">
          <a:off x="57348" y="322336"/>
          <a:ext cx="357847" cy="19683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eaVert" wrap="square" rtlCol="0"/>
        <a:lstStyle xmlns:a="http://schemas.openxmlformats.org/drawingml/2006/main"/>
        <a:p xmlns:a="http://schemas.openxmlformats.org/drawingml/2006/main"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累計平均數值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仟元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/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年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endParaRPr lang="zh-TW" altLang="en-US" sz="1400">
            <a:solidFill>
              <a:sysClr val="windowText" lastClr="000000"/>
            </a:solidFill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0.74492</cdr:x>
      <cdr:y>0.93856</cdr:y>
    </cdr:from>
    <cdr:to>
      <cdr:x>1</cdr:x>
      <cdr:y>1</cdr:y>
    </cdr:to>
    <cdr:sp macro="" textlink="">
      <cdr:nvSpPr>
        <cdr:cNvPr id="3" name="文字方塊 1">
          <a:extLst xmlns:a="http://schemas.openxmlformats.org/drawingml/2006/main">
            <a:ext uri="{FF2B5EF4-FFF2-40B4-BE49-F238E27FC236}">
              <a16:creationId xmlns:a16="http://schemas.microsoft.com/office/drawing/2014/main" id="{97E8DFEC-DD3B-5F70-AB08-4FEDF67A71E0}"/>
            </a:ext>
          </a:extLst>
        </cdr:cNvPr>
        <cdr:cNvSpPr txBox="1"/>
      </cdr:nvSpPr>
      <cdr:spPr>
        <a:xfrm xmlns:a="http://schemas.openxmlformats.org/drawingml/2006/main">
          <a:off x="5531480" y="4988921"/>
          <a:ext cx="1894113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400">
              <a:latin typeface="標楷體" panose="03000509000000000000" pitchFamily="65" charset="-120"/>
              <a:ea typeface="標楷體" panose="03000509000000000000" pitchFamily="65" charset="-120"/>
            </a:rPr>
            <a:t>火災影響嚴重性等級</a:t>
          </a:r>
        </a:p>
      </cdr:txBody>
    </cdr:sp>
  </cdr:relSizeAnchor>
  <cdr:relSizeAnchor xmlns:cdr="http://schemas.openxmlformats.org/drawingml/2006/chartDrawing">
    <cdr:from>
      <cdr:x>0.38369</cdr:x>
      <cdr:y>0.53892</cdr:y>
    </cdr:from>
    <cdr:to>
      <cdr:x>0.38369</cdr:x>
      <cdr:y>0.69353</cdr:y>
    </cdr:to>
    <cdr:cxnSp macro="">
      <cdr:nvCxnSpPr>
        <cdr:cNvPr id="5" name="直線單箭頭接點 4">
          <a:extLst xmlns:a="http://schemas.openxmlformats.org/drawingml/2006/main">
            <a:ext uri="{FF2B5EF4-FFF2-40B4-BE49-F238E27FC236}">
              <a16:creationId xmlns:a16="http://schemas.microsoft.com/office/drawing/2014/main" id="{16C76A63-C2B4-2919-EAE2-85C1BF383203}"/>
            </a:ext>
          </a:extLst>
        </cdr:cNvPr>
        <cdr:cNvCxnSpPr/>
      </cdr:nvCxnSpPr>
      <cdr:spPr>
        <a:xfrm xmlns:a="http://schemas.openxmlformats.org/drawingml/2006/main">
          <a:off x="3484261" y="2838336"/>
          <a:ext cx="0" cy="814271"/>
        </a:xfrm>
        <a:prstGeom xmlns:a="http://schemas.openxmlformats.org/drawingml/2006/main" prst="straightConnector1">
          <a:avLst/>
        </a:prstGeom>
        <a:ln xmlns:a="http://schemas.openxmlformats.org/drawingml/2006/main" w="44450">
          <a:solidFill>
            <a:schemeClr val="tx1"/>
          </a:solidFill>
          <a:tailEnd type="triangle" w="sm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0.37704</cdr:x>
      <cdr:y>0.51231</cdr:y>
    </cdr:from>
    <cdr:to>
      <cdr:x>0.42629</cdr:x>
      <cdr:y>0.70799</cdr:y>
    </cdr:to>
    <cdr:sp macro="" textlink="">
      <cdr:nvSpPr>
        <cdr:cNvPr id="6" name="文字方塊 9">
          <a:extLst xmlns:a="http://schemas.openxmlformats.org/drawingml/2006/main">
            <a:ext uri="{FF2B5EF4-FFF2-40B4-BE49-F238E27FC236}">
              <a16:creationId xmlns:a16="http://schemas.microsoft.com/office/drawing/2014/main" id="{C45074C6-73E3-A881-9BA3-B9BCC3E2CAD7}"/>
            </a:ext>
          </a:extLst>
        </cdr:cNvPr>
        <cdr:cNvSpPr txBox="1"/>
      </cdr:nvSpPr>
      <cdr:spPr>
        <a:xfrm xmlns:a="http://schemas.openxmlformats.org/drawingml/2006/main">
          <a:off x="3423924" y="2698169"/>
          <a:ext cx="447160" cy="10306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="wordArtVertRtl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0">
              <a:latin typeface="標楷體" panose="03000509000000000000" pitchFamily="65" charset="-120"/>
              <a:ea typeface="標楷體" panose="03000509000000000000" pitchFamily="65" charset="-120"/>
            </a:rPr>
            <a:t>風險改善</a:t>
          </a:r>
        </a:p>
      </cdr:txBody>
    </cdr:sp>
  </cdr:relSizeAnchor>
  <cdr:relSizeAnchor xmlns:cdr="http://schemas.openxmlformats.org/drawingml/2006/chartDrawing">
    <cdr:from>
      <cdr:x>0.00772</cdr:x>
      <cdr:y>0.07865</cdr:y>
    </cdr:from>
    <cdr:to>
      <cdr:x>0.05591</cdr:x>
      <cdr:y>0.55891</cdr:y>
    </cdr:to>
    <cdr:sp macro="" textlink="">
      <cdr:nvSpPr>
        <cdr:cNvPr id="2" name="文字方塊 1">
          <a:extLst xmlns:a="http://schemas.openxmlformats.org/drawingml/2006/main">
            <a:ext uri="{FF2B5EF4-FFF2-40B4-BE49-F238E27FC236}">
              <a16:creationId xmlns:a16="http://schemas.microsoft.com/office/drawing/2014/main" id="{C5E2A65B-8B30-7C6B-A2A8-FE6C31C1162D}"/>
            </a:ext>
          </a:extLst>
        </cdr:cNvPr>
        <cdr:cNvSpPr txBox="1"/>
      </cdr:nvSpPr>
      <cdr:spPr>
        <a:xfrm xmlns:a="http://schemas.openxmlformats.org/drawingml/2006/main">
          <a:off x="57348" y="322336"/>
          <a:ext cx="357847" cy="19683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eaVert" wrap="square" rtlCol="0"/>
        <a:lstStyle xmlns:a="http://schemas.openxmlformats.org/drawingml/2006/main"/>
        <a:p xmlns:a="http://schemas.openxmlformats.org/drawingml/2006/main"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累計平均數值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仟元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/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年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endParaRPr lang="zh-TW" altLang="en-US" sz="1400">
            <a:solidFill>
              <a:sysClr val="windowText" lastClr="000000"/>
            </a:solidFill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0.74492</cdr:x>
      <cdr:y>0.93856</cdr:y>
    </cdr:from>
    <cdr:to>
      <cdr:x>1</cdr:x>
      <cdr:y>1</cdr:y>
    </cdr:to>
    <cdr:sp macro="" textlink="">
      <cdr:nvSpPr>
        <cdr:cNvPr id="3" name="文字方塊 1">
          <a:extLst xmlns:a="http://schemas.openxmlformats.org/drawingml/2006/main">
            <a:ext uri="{FF2B5EF4-FFF2-40B4-BE49-F238E27FC236}">
              <a16:creationId xmlns:a16="http://schemas.microsoft.com/office/drawing/2014/main" id="{97E8DFEC-DD3B-5F70-AB08-4FEDF67A71E0}"/>
            </a:ext>
          </a:extLst>
        </cdr:cNvPr>
        <cdr:cNvSpPr txBox="1"/>
      </cdr:nvSpPr>
      <cdr:spPr>
        <a:xfrm xmlns:a="http://schemas.openxmlformats.org/drawingml/2006/main">
          <a:off x="5531480" y="4988921"/>
          <a:ext cx="1894113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400">
              <a:latin typeface="標楷體" panose="03000509000000000000" pitchFamily="65" charset="-120"/>
              <a:ea typeface="標楷體" panose="03000509000000000000" pitchFamily="65" charset="-120"/>
            </a:rPr>
            <a:t>火災影響嚴重性等級</a:t>
          </a:r>
        </a:p>
      </cdr:txBody>
    </cdr:sp>
  </cdr:relSizeAnchor>
  <cdr:relSizeAnchor xmlns:cdr="http://schemas.openxmlformats.org/drawingml/2006/chartDrawing">
    <cdr:from>
      <cdr:x>0.38369</cdr:x>
      <cdr:y>0.53892</cdr:y>
    </cdr:from>
    <cdr:to>
      <cdr:x>0.38369</cdr:x>
      <cdr:y>0.69353</cdr:y>
    </cdr:to>
    <cdr:cxnSp macro="">
      <cdr:nvCxnSpPr>
        <cdr:cNvPr id="5" name="直線單箭頭接點 4">
          <a:extLst xmlns:a="http://schemas.openxmlformats.org/drawingml/2006/main">
            <a:ext uri="{FF2B5EF4-FFF2-40B4-BE49-F238E27FC236}">
              <a16:creationId xmlns:a16="http://schemas.microsoft.com/office/drawing/2014/main" id="{16C76A63-C2B4-2919-EAE2-85C1BF383203}"/>
            </a:ext>
          </a:extLst>
        </cdr:cNvPr>
        <cdr:cNvCxnSpPr/>
      </cdr:nvCxnSpPr>
      <cdr:spPr>
        <a:xfrm xmlns:a="http://schemas.openxmlformats.org/drawingml/2006/main">
          <a:off x="3484261" y="2838336"/>
          <a:ext cx="0" cy="814271"/>
        </a:xfrm>
        <a:prstGeom xmlns:a="http://schemas.openxmlformats.org/drawingml/2006/main" prst="straightConnector1">
          <a:avLst/>
        </a:prstGeom>
        <a:ln xmlns:a="http://schemas.openxmlformats.org/drawingml/2006/main" w="44450">
          <a:solidFill>
            <a:schemeClr val="tx1"/>
          </a:solidFill>
          <a:tailEnd type="triangle" w="sm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31119</xdr:colOff>
      <xdr:row>0</xdr:row>
      <xdr:rowOff>83821</xdr:rowOff>
    </xdr:from>
    <xdr:to>
      <xdr:col>32</xdr:col>
      <xdr:colOff>598715</xdr:colOff>
      <xdr:row>13</xdr:row>
      <xdr:rowOff>21771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BFDF95C1-20BF-4A3F-B673-90D5A65D41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0</xdr:colOff>
      <xdr:row>12</xdr:row>
      <xdr:rowOff>96610</xdr:rowOff>
    </xdr:from>
    <xdr:to>
      <xdr:col>8</xdr:col>
      <xdr:colOff>65314</xdr:colOff>
      <xdr:row>32</xdr:row>
      <xdr:rowOff>336200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DD2EF742-84AC-45AA-B72B-170B96DD4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6900" y="5011510"/>
          <a:ext cx="6151789" cy="8431090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21</xdr:col>
      <xdr:colOff>567595</xdr:colOff>
      <xdr:row>12</xdr:row>
      <xdr:rowOff>351607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B7092DC0-E230-46BD-850F-4941394ADD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0.37704</cdr:x>
      <cdr:y>0.51231</cdr:y>
    </cdr:from>
    <cdr:to>
      <cdr:x>0.42629</cdr:x>
      <cdr:y>0.70799</cdr:y>
    </cdr:to>
    <cdr:sp macro="" textlink="">
      <cdr:nvSpPr>
        <cdr:cNvPr id="6" name="文字方塊 9">
          <a:extLst xmlns:a="http://schemas.openxmlformats.org/drawingml/2006/main">
            <a:ext uri="{FF2B5EF4-FFF2-40B4-BE49-F238E27FC236}">
              <a16:creationId xmlns:a16="http://schemas.microsoft.com/office/drawing/2014/main" id="{C45074C6-73E3-A881-9BA3-B9BCC3E2CAD7}"/>
            </a:ext>
          </a:extLst>
        </cdr:cNvPr>
        <cdr:cNvSpPr txBox="1"/>
      </cdr:nvSpPr>
      <cdr:spPr>
        <a:xfrm xmlns:a="http://schemas.openxmlformats.org/drawingml/2006/main">
          <a:off x="3423924" y="2698169"/>
          <a:ext cx="447160" cy="10306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="wordArtVertRtl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0">
              <a:latin typeface="標楷體" panose="03000509000000000000" pitchFamily="65" charset="-120"/>
              <a:ea typeface="標楷體" panose="03000509000000000000" pitchFamily="65" charset="-120"/>
            </a:rPr>
            <a:t>風險改善</a:t>
          </a:r>
        </a:p>
      </cdr:txBody>
    </cdr:sp>
  </cdr:relSizeAnchor>
  <cdr:relSizeAnchor xmlns:cdr="http://schemas.openxmlformats.org/drawingml/2006/chartDrawing">
    <cdr:from>
      <cdr:x>0.00772</cdr:x>
      <cdr:y>0.07865</cdr:y>
    </cdr:from>
    <cdr:to>
      <cdr:x>0.05591</cdr:x>
      <cdr:y>0.55891</cdr:y>
    </cdr:to>
    <cdr:sp macro="" textlink="">
      <cdr:nvSpPr>
        <cdr:cNvPr id="2" name="文字方塊 1">
          <a:extLst xmlns:a="http://schemas.openxmlformats.org/drawingml/2006/main">
            <a:ext uri="{FF2B5EF4-FFF2-40B4-BE49-F238E27FC236}">
              <a16:creationId xmlns:a16="http://schemas.microsoft.com/office/drawing/2014/main" id="{C5E2A65B-8B30-7C6B-A2A8-FE6C31C1162D}"/>
            </a:ext>
          </a:extLst>
        </cdr:cNvPr>
        <cdr:cNvSpPr txBox="1"/>
      </cdr:nvSpPr>
      <cdr:spPr>
        <a:xfrm xmlns:a="http://schemas.openxmlformats.org/drawingml/2006/main">
          <a:off x="57348" y="322336"/>
          <a:ext cx="357847" cy="19683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eaVert" wrap="square" rtlCol="0"/>
        <a:lstStyle xmlns:a="http://schemas.openxmlformats.org/drawingml/2006/main"/>
        <a:p xmlns:a="http://schemas.openxmlformats.org/drawingml/2006/main"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累計平均數值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仟元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/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年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endParaRPr lang="zh-TW" altLang="en-US" sz="1400">
            <a:solidFill>
              <a:sysClr val="windowText" lastClr="000000"/>
            </a:solidFill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0.74492</cdr:x>
      <cdr:y>0.93856</cdr:y>
    </cdr:from>
    <cdr:to>
      <cdr:x>1</cdr:x>
      <cdr:y>1</cdr:y>
    </cdr:to>
    <cdr:sp macro="" textlink="">
      <cdr:nvSpPr>
        <cdr:cNvPr id="3" name="文字方塊 1">
          <a:extLst xmlns:a="http://schemas.openxmlformats.org/drawingml/2006/main">
            <a:ext uri="{FF2B5EF4-FFF2-40B4-BE49-F238E27FC236}">
              <a16:creationId xmlns:a16="http://schemas.microsoft.com/office/drawing/2014/main" id="{97E8DFEC-DD3B-5F70-AB08-4FEDF67A71E0}"/>
            </a:ext>
          </a:extLst>
        </cdr:cNvPr>
        <cdr:cNvSpPr txBox="1"/>
      </cdr:nvSpPr>
      <cdr:spPr>
        <a:xfrm xmlns:a="http://schemas.openxmlformats.org/drawingml/2006/main">
          <a:off x="5531480" y="4988921"/>
          <a:ext cx="1894113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400">
              <a:latin typeface="標楷體" panose="03000509000000000000" pitchFamily="65" charset="-120"/>
              <a:ea typeface="標楷體" panose="03000509000000000000" pitchFamily="65" charset="-120"/>
            </a:rPr>
            <a:t>火災影響嚴重性等級</a:t>
          </a:r>
        </a:p>
      </cdr:txBody>
    </cdr:sp>
  </cdr:relSizeAnchor>
  <cdr:relSizeAnchor xmlns:cdr="http://schemas.openxmlformats.org/drawingml/2006/chartDrawing">
    <cdr:from>
      <cdr:x>0.38369</cdr:x>
      <cdr:y>0.53892</cdr:y>
    </cdr:from>
    <cdr:to>
      <cdr:x>0.38369</cdr:x>
      <cdr:y>0.69353</cdr:y>
    </cdr:to>
    <cdr:cxnSp macro="">
      <cdr:nvCxnSpPr>
        <cdr:cNvPr id="5" name="直線單箭頭接點 4">
          <a:extLst xmlns:a="http://schemas.openxmlformats.org/drawingml/2006/main">
            <a:ext uri="{FF2B5EF4-FFF2-40B4-BE49-F238E27FC236}">
              <a16:creationId xmlns:a16="http://schemas.microsoft.com/office/drawing/2014/main" id="{16C76A63-C2B4-2919-EAE2-85C1BF383203}"/>
            </a:ext>
          </a:extLst>
        </cdr:cNvPr>
        <cdr:cNvCxnSpPr/>
      </cdr:nvCxnSpPr>
      <cdr:spPr>
        <a:xfrm xmlns:a="http://schemas.openxmlformats.org/drawingml/2006/main">
          <a:off x="3484261" y="2838336"/>
          <a:ext cx="0" cy="814271"/>
        </a:xfrm>
        <a:prstGeom xmlns:a="http://schemas.openxmlformats.org/drawingml/2006/main" prst="straightConnector1">
          <a:avLst/>
        </a:prstGeom>
        <a:ln xmlns:a="http://schemas.openxmlformats.org/drawingml/2006/main" w="44450">
          <a:solidFill>
            <a:schemeClr val="tx1"/>
          </a:solidFill>
          <a:tailEnd type="triangle" w="sm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0.37704</cdr:x>
      <cdr:y>0.51231</cdr:y>
    </cdr:from>
    <cdr:to>
      <cdr:x>0.42629</cdr:x>
      <cdr:y>0.70799</cdr:y>
    </cdr:to>
    <cdr:sp macro="" textlink="">
      <cdr:nvSpPr>
        <cdr:cNvPr id="6" name="文字方塊 9">
          <a:extLst xmlns:a="http://schemas.openxmlformats.org/drawingml/2006/main">
            <a:ext uri="{FF2B5EF4-FFF2-40B4-BE49-F238E27FC236}">
              <a16:creationId xmlns:a16="http://schemas.microsoft.com/office/drawing/2014/main" id="{C45074C6-73E3-A881-9BA3-B9BCC3E2CAD7}"/>
            </a:ext>
          </a:extLst>
        </cdr:cNvPr>
        <cdr:cNvSpPr txBox="1"/>
      </cdr:nvSpPr>
      <cdr:spPr>
        <a:xfrm xmlns:a="http://schemas.openxmlformats.org/drawingml/2006/main">
          <a:off x="3423924" y="2698169"/>
          <a:ext cx="447160" cy="10306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="wordArtVertRtl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0">
              <a:latin typeface="標楷體" panose="03000509000000000000" pitchFamily="65" charset="-120"/>
              <a:ea typeface="標楷體" panose="03000509000000000000" pitchFamily="65" charset="-120"/>
            </a:rPr>
            <a:t>風險改善</a:t>
          </a:r>
        </a:p>
      </cdr:txBody>
    </cdr:sp>
  </cdr:relSizeAnchor>
  <cdr:relSizeAnchor xmlns:cdr="http://schemas.openxmlformats.org/drawingml/2006/chartDrawing">
    <cdr:from>
      <cdr:x>0.00772</cdr:x>
      <cdr:y>0.07865</cdr:y>
    </cdr:from>
    <cdr:to>
      <cdr:x>0.05591</cdr:x>
      <cdr:y>0.55891</cdr:y>
    </cdr:to>
    <cdr:sp macro="" textlink="">
      <cdr:nvSpPr>
        <cdr:cNvPr id="2" name="文字方塊 1">
          <a:extLst xmlns:a="http://schemas.openxmlformats.org/drawingml/2006/main">
            <a:ext uri="{FF2B5EF4-FFF2-40B4-BE49-F238E27FC236}">
              <a16:creationId xmlns:a16="http://schemas.microsoft.com/office/drawing/2014/main" id="{C5E2A65B-8B30-7C6B-A2A8-FE6C31C1162D}"/>
            </a:ext>
          </a:extLst>
        </cdr:cNvPr>
        <cdr:cNvSpPr txBox="1"/>
      </cdr:nvSpPr>
      <cdr:spPr>
        <a:xfrm xmlns:a="http://schemas.openxmlformats.org/drawingml/2006/main">
          <a:off x="57348" y="322336"/>
          <a:ext cx="357847" cy="19683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eaVert" wrap="square" rtlCol="0"/>
        <a:lstStyle xmlns:a="http://schemas.openxmlformats.org/drawingml/2006/main"/>
        <a:p xmlns:a="http://schemas.openxmlformats.org/drawingml/2006/main"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累計平均數值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仟元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/</a:t>
          </a:r>
          <a:r>
            <a:rPr lang="zh-TW" altLang="en-US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年</a:t>
          </a:r>
          <a:r>
            <a:rPr lang="en-US" altLang="zh-TW" sz="1400">
              <a:solidFill>
                <a:sysClr val="windowText" lastClr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endParaRPr lang="zh-TW" altLang="en-US" sz="1400">
            <a:solidFill>
              <a:sysClr val="windowText" lastClr="000000"/>
            </a:solidFill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0.74492</cdr:x>
      <cdr:y>0.93856</cdr:y>
    </cdr:from>
    <cdr:to>
      <cdr:x>1</cdr:x>
      <cdr:y>1</cdr:y>
    </cdr:to>
    <cdr:sp macro="" textlink="">
      <cdr:nvSpPr>
        <cdr:cNvPr id="3" name="文字方塊 1">
          <a:extLst xmlns:a="http://schemas.openxmlformats.org/drawingml/2006/main">
            <a:ext uri="{FF2B5EF4-FFF2-40B4-BE49-F238E27FC236}">
              <a16:creationId xmlns:a16="http://schemas.microsoft.com/office/drawing/2014/main" id="{97E8DFEC-DD3B-5F70-AB08-4FEDF67A71E0}"/>
            </a:ext>
          </a:extLst>
        </cdr:cNvPr>
        <cdr:cNvSpPr txBox="1"/>
      </cdr:nvSpPr>
      <cdr:spPr>
        <a:xfrm xmlns:a="http://schemas.openxmlformats.org/drawingml/2006/main">
          <a:off x="5531480" y="4988921"/>
          <a:ext cx="1894113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400">
              <a:latin typeface="標楷體" panose="03000509000000000000" pitchFamily="65" charset="-120"/>
              <a:ea typeface="標楷體" panose="03000509000000000000" pitchFamily="65" charset="-120"/>
            </a:rPr>
            <a:t>火災影響嚴重性等級</a:t>
          </a:r>
        </a:p>
      </cdr:txBody>
    </cdr:sp>
  </cdr:relSizeAnchor>
  <cdr:relSizeAnchor xmlns:cdr="http://schemas.openxmlformats.org/drawingml/2006/chartDrawing">
    <cdr:from>
      <cdr:x>0.38369</cdr:x>
      <cdr:y>0.53892</cdr:y>
    </cdr:from>
    <cdr:to>
      <cdr:x>0.38369</cdr:x>
      <cdr:y>0.69353</cdr:y>
    </cdr:to>
    <cdr:cxnSp macro="">
      <cdr:nvCxnSpPr>
        <cdr:cNvPr id="5" name="直線單箭頭接點 4">
          <a:extLst xmlns:a="http://schemas.openxmlformats.org/drawingml/2006/main">
            <a:ext uri="{FF2B5EF4-FFF2-40B4-BE49-F238E27FC236}">
              <a16:creationId xmlns:a16="http://schemas.microsoft.com/office/drawing/2014/main" id="{16C76A63-C2B4-2919-EAE2-85C1BF383203}"/>
            </a:ext>
          </a:extLst>
        </cdr:cNvPr>
        <cdr:cNvCxnSpPr/>
      </cdr:nvCxnSpPr>
      <cdr:spPr>
        <a:xfrm xmlns:a="http://schemas.openxmlformats.org/drawingml/2006/main">
          <a:off x="3484261" y="2838336"/>
          <a:ext cx="0" cy="814271"/>
        </a:xfrm>
        <a:prstGeom xmlns:a="http://schemas.openxmlformats.org/drawingml/2006/main" prst="straightConnector1">
          <a:avLst/>
        </a:prstGeom>
        <a:ln xmlns:a="http://schemas.openxmlformats.org/drawingml/2006/main" w="44450">
          <a:solidFill>
            <a:schemeClr val="tx1"/>
          </a:solidFill>
          <a:tailEnd type="triangle" w="sm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J29"/>
  <sheetViews>
    <sheetView tabSelected="1" zoomScale="70" zoomScaleNormal="70" workbookViewId="0">
      <selection activeCell="I13" sqref="I13"/>
    </sheetView>
  </sheetViews>
  <sheetFormatPr defaultColWidth="11.19921875" defaultRowHeight="32.4" customHeight="1"/>
  <cols>
    <col min="1" max="1" width="9.296875" style="1" customWidth="1"/>
    <col min="2" max="2" width="15.19921875" style="1" customWidth="1"/>
    <col min="3" max="3" width="6" style="3" bestFit="1" customWidth="1"/>
    <col min="4" max="4" width="18.296875" style="3" customWidth="1"/>
    <col min="5" max="7" width="15.8984375" style="1" customWidth="1"/>
    <col min="8" max="10" width="12.09765625" style="1" customWidth="1"/>
    <col min="11" max="16384" width="11.19921875" style="1"/>
  </cols>
  <sheetData>
    <row r="1" spans="1:10" ht="32.4" customHeight="1">
      <c r="A1" s="30" t="s">
        <v>37</v>
      </c>
      <c r="B1" s="30" t="s">
        <v>38</v>
      </c>
      <c r="C1" s="30" t="s">
        <v>38</v>
      </c>
      <c r="D1" s="31" t="s">
        <v>25</v>
      </c>
      <c r="E1" s="30" t="s">
        <v>39</v>
      </c>
      <c r="F1" s="32"/>
      <c r="G1" s="32"/>
      <c r="H1" s="30" t="s">
        <v>40</v>
      </c>
      <c r="I1" s="32"/>
      <c r="J1" s="32"/>
    </row>
    <row r="2" spans="1:10" ht="32.4" customHeight="1">
      <c r="A2" s="33"/>
      <c r="B2" s="34" t="s">
        <v>41</v>
      </c>
      <c r="C2" s="34" t="s">
        <v>41</v>
      </c>
      <c r="D2" s="35"/>
      <c r="E2" s="36" t="s">
        <v>42</v>
      </c>
      <c r="F2" s="36" t="s">
        <v>43</v>
      </c>
      <c r="G2" s="36" t="s">
        <v>44</v>
      </c>
      <c r="H2" s="36" t="s">
        <v>45</v>
      </c>
      <c r="I2" s="36" t="s">
        <v>46</v>
      </c>
      <c r="J2" s="36" t="s">
        <v>47</v>
      </c>
    </row>
    <row r="3" spans="1:10" ht="32.4" customHeight="1">
      <c r="A3" s="5" t="s">
        <v>1</v>
      </c>
      <c r="B3" s="2" t="s">
        <v>12</v>
      </c>
      <c r="C3" s="5">
        <v>1</v>
      </c>
      <c r="D3" s="23" t="str">
        <f>"1.0-"&amp;B3</f>
        <v>1.0-未發生火災，僅營業中斷損失</v>
      </c>
      <c r="E3" s="19">
        <v>10.474041385419737</v>
      </c>
      <c r="F3" s="19">
        <v>13.045373619168563</v>
      </c>
      <c r="G3" s="19">
        <v>10.662998244464919</v>
      </c>
      <c r="H3" s="6">
        <f>E3</f>
        <v>10.474041385419737</v>
      </c>
      <c r="I3" s="7">
        <f t="shared" ref="I3:J3" si="0">F3</f>
        <v>13.045373619168563</v>
      </c>
      <c r="J3" s="8">
        <f t="shared" si="0"/>
        <v>10.662998244464919</v>
      </c>
    </row>
    <row r="4" spans="1:10" ht="32.4" customHeight="1">
      <c r="A4" s="5" t="s">
        <v>2</v>
      </c>
      <c r="B4" s="2" t="s">
        <v>13</v>
      </c>
      <c r="C4" s="5">
        <v>4.5</v>
      </c>
      <c r="D4" s="23" t="str">
        <f t="shared" ref="D4:D10" si="1">C4&amp;"-"&amp;B4</f>
        <v>4.5-危害侷限在3個電芯以下的範圍</v>
      </c>
      <c r="E4" s="19">
        <v>20.86600871912939</v>
      </c>
      <c r="F4" s="19">
        <v>19.158277813538628</v>
      </c>
      <c r="G4" s="19">
        <v>15.745965554594695</v>
      </c>
      <c r="H4" s="6">
        <f>H3+E4</f>
        <v>31.340050104549128</v>
      </c>
      <c r="I4" s="7">
        <f t="shared" ref="I4:J10" si="2">I3+F4</f>
        <v>32.20365143270719</v>
      </c>
      <c r="J4" s="8">
        <f t="shared" si="2"/>
        <v>26.408963799059613</v>
      </c>
    </row>
    <row r="5" spans="1:10" ht="32.4" customHeight="1">
      <c r="A5" s="5" t="s">
        <v>3</v>
      </c>
      <c r="B5" s="2" t="s">
        <v>14</v>
      </c>
      <c r="C5" s="5">
        <v>5.2</v>
      </c>
      <c r="D5" s="23" t="str">
        <f t="shared" si="1"/>
        <v>5.2-危害侷限在1個模組的範圍</v>
      </c>
      <c r="E5" s="19">
        <v>27.126447506091349</v>
      </c>
      <c r="F5" s="19">
        <v>21.08312291704484</v>
      </c>
      <c r="G5" s="19">
        <v>17.528878597058963</v>
      </c>
      <c r="H5" s="6">
        <f t="shared" ref="H5:H10" si="3">H4+E5</f>
        <v>58.466497610640474</v>
      </c>
      <c r="I5" s="7">
        <f t="shared" si="2"/>
        <v>53.286774349752029</v>
      </c>
      <c r="J5" s="8">
        <f t="shared" si="2"/>
        <v>43.937842396118576</v>
      </c>
    </row>
    <row r="6" spans="1:10" ht="32.4" customHeight="1">
      <c r="A6" s="5" t="s">
        <v>4</v>
      </c>
      <c r="B6" s="2" t="s">
        <v>15</v>
      </c>
      <c r="C6" s="5">
        <v>5.7</v>
      </c>
      <c r="D6" s="23" t="str">
        <f t="shared" si="1"/>
        <v>5.7-危害侷限在3個模組以下的範圍</v>
      </c>
      <c r="E6" s="19">
        <v>56.020900046837077</v>
      </c>
      <c r="F6" s="19">
        <v>57.862324588093891</v>
      </c>
      <c r="G6" s="19">
        <v>43.289694997883181</v>
      </c>
      <c r="H6" s="20">
        <f t="shared" si="3"/>
        <v>114.48739765747754</v>
      </c>
      <c r="I6" s="7">
        <f t="shared" si="2"/>
        <v>111.14909893784592</v>
      </c>
      <c r="J6" s="8">
        <f t="shared" si="2"/>
        <v>87.227537394001757</v>
      </c>
    </row>
    <row r="7" spans="1:10" ht="32.4" customHeight="1">
      <c r="A7" s="5" t="s">
        <v>5</v>
      </c>
      <c r="B7" s="2" t="s">
        <v>16</v>
      </c>
      <c r="C7" s="5">
        <v>7.8</v>
      </c>
      <c r="D7" s="23" t="str">
        <f t="shared" si="1"/>
        <v>7.8-危害侷限在1個電池櫃的範圍</v>
      </c>
      <c r="E7" s="19">
        <v>94.536601333187221</v>
      </c>
      <c r="F7" s="19">
        <v>81.172277105238393</v>
      </c>
      <c r="G7" s="19">
        <v>45.602956413833915</v>
      </c>
      <c r="H7" s="20">
        <f t="shared" si="3"/>
        <v>209.02399899066478</v>
      </c>
      <c r="I7" s="21">
        <f t="shared" si="2"/>
        <v>192.32137604308431</v>
      </c>
      <c r="J7" s="22">
        <f t="shared" si="2"/>
        <v>132.83049380783567</v>
      </c>
    </row>
    <row r="8" spans="1:10" ht="32.4" customHeight="1">
      <c r="A8" s="5" t="s">
        <v>6</v>
      </c>
      <c r="B8" s="2" t="s">
        <v>17</v>
      </c>
      <c r="C8" s="5">
        <v>8.8000000000000007</v>
      </c>
      <c r="D8" s="23" t="str">
        <f t="shared" si="1"/>
        <v>8.8-危害侷限在1-3個電池櫃的範圍</v>
      </c>
      <c r="E8" s="19">
        <v>94.462405256823274</v>
      </c>
      <c r="F8" s="19">
        <v>53.017573784742403</v>
      </c>
      <c r="G8" s="19">
        <v>25.542229792658176</v>
      </c>
      <c r="H8" s="20">
        <f t="shared" si="3"/>
        <v>303.48640424748805</v>
      </c>
      <c r="I8" s="21">
        <f t="shared" si="2"/>
        <v>245.33894982782672</v>
      </c>
      <c r="J8" s="22">
        <f t="shared" si="2"/>
        <v>158.37272360049383</v>
      </c>
    </row>
    <row r="9" spans="1:10" ht="32.4" customHeight="1">
      <c r="A9" s="5" t="s">
        <v>7</v>
      </c>
      <c r="B9" s="2" t="s">
        <v>18</v>
      </c>
      <c r="C9" s="5">
        <v>9.5</v>
      </c>
      <c r="D9" s="23" t="str">
        <f t="shared" si="1"/>
        <v>9.5-儲能空間內電池櫃幾乎完全火損或水損</v>
      </c>
      <c r="E9" s="19">
        <v>30.53156236099818</v>
      </c>
      <c r="F9" s="19">
        <v>15.549257322400443</v>
      </c>
      <c r="G9" s="19">
        <v>6.2473147753295795</v>
      </c>
      <c r="H9" s="20">
        <f t="shared" si="3"/>
        <v>334.01796660848623</v>
      </c>
      <c r="I9" s="21">
        <f t="shared" si="2"/>
        <v>260.88820715022717</v>
      </c>
      <c r="J9" s="22">
        <f t="shared" si="2"/>
        <v>164.62003837582341</v>
      </c>
    </row>
    <row r="10" spans="1:10" ht="32.4" customHeight="1">
      <c r="A10" s="5" t="s">
        <v>8</v>
      </c>
      <c r="B10" s="2" t="s">
        <v>19</v>
      </c>
      <c r="C10" s="5">
        <v>10</v>
      </c>
      <c r="D10" s="23" t="str">
        <f t="shared" si="1"/>
        <v>10-熱煙或毒性氣體危害至儲能空間區劃以外範圍</v>
      </c>
      <c r="E10" s="19">
        <v>35.816799684041442</v>
      </c>
      <c r="F10" s="19">
        <v>14.364913131189287</v>
      </c>
      <c r="G10" s="19">
        <v>4.9170519286000705</v>
      </c>
      <c r="H10" s="20">
        <f t="shared" si="3"/>
        <v>369.83476629252766</v>
      </c>
      <c r="I10" s="21">
        <f t="shared" si="2"/>
        <v>275.25312028141644</v>
      </c>
      <c r="J10" s="22">
        <f t="shared" si="2"/>
        <v>169.53709030442349</v>
      </c>
    </row>
    <row r="12" spans="1:10" ht="32.4" customHeight="1">
      <c r="A12" s="27" t="s">
        <v>0</v>
      </c>
      <c r="B12" s="27" t="s">
        <v>24</v>
      </c>
      <c r="E12" s="3"/>
      <c r="F12" s="3"/>
      <c r="G12" s="3"/>
      <c r="H12" s="3"/>
      <c r="I12" s="3"/>
    </row>
    <row r="13" spans="1:10" ht="32.4" customHeight="1">
      <c r="A13" s="27"/>
      <c r="B13" s="27"/>
    </row>
    <row r="14" spans="1:10" ht="32.4" customHeight="1">
      <c r="A14" s="9">
        <v>1</v>
      </c>
      <c r="B14" s="10">
        <v>0</v>
      </c>
    </row>
    <row r="15" spans="1:10" ht="32.4" customHeight="1">
      <c r="A15" s="9">
        <v>1</v>
      </c>
      <c r="B15" s="10">
        <v>400</v>
      </c>
      <c r="J15" s="1" t="s">
        <v>26</v>
      </c>
    </row>
    <row r="16" spans="1:10" ht="32.4" customHeight="1">
      <c r="A16" s="11">
        <v>4.5</v>
      </c>
      <c r="B16" s="12">
        <v>0</v>
      </c>
    </row>
    <row r="17" spans="1:10" ht="32.4" customHeight="1">
      <c r="A17" s="11">
        <v>4.5</v>
      </c>
      <c r="B17" s="12">
        <v>400</v>
      </c>
      <c r="J17" s="1" t="s">
        <v>27</v>
      </c>
    </row>
    <row r="18" spans="1:10" ht="32.4" customHeight="1">
      <c r="A18" s="9">
        <v>5.2</v>
      </c>
      <c r="B18" s="10">
        <v>0</v>
      </c>
      <c r="J18" s="1" t="s">
        <v>28</v>
      </c>
    </row>
    <row r="19" spans="1:10" ht="32.4" customHeight="1">
      <c r="A19" s="9">
        <v>5.2</v>
      </c>
      <c r="B19" s="10">
        <v>400</v>
      </c>
      <c r="J19" s="1" t="s">
        <v>29</v>
      </c>
    </row>
    <row r="20" spans="1:10" ht="32.4" customHeight="1">
      <c r="A20" s="11">
        <v>5.7</v>
      </c>
      <c r="B20" s="12">
        <v>0</v>
      </c>
    </row>
    <row r="21" spans="1:10" ht="32.4" customHeight="1">
      <c r="A21" s="11">
        <v>5.7</v>
      </c>
      <c r="B21" s="12">
        <v>400</v>
      </c>
      <c r="J21" s="14" t="s">
        <v>30</v>
      </c>
    </row>
    <row r="22" spans="1:10" ht="32.4" customHeight="1">
      <c r="A22" s="9">
        <v>7.8</v>
      </c>
      <c r="B22" s="10">
        <v>0</v>
      </c>
    </row>
    <row r="23" spans="1:10" ht="32.4" customHeight="1">
      <c r="A23" s="9">
        <v>7.8</v>
      </c>
      <c r="B23" s="10">
        <v>400</v>
      </c>
      <c r="J23" s="1" t="e" cm="1">
        <f t="array" aca="1" ref="J23" ca="1">- \(L\):曲線的最大值(曲線的上界)</f>
        <v>#NAME?</v>
      </c>
    </row>
    <row r="24" spans="1:10" ht="32.4" customHeight="1">
      <c r="A24" s="11">
        <v>8.8000000000000007</v>
      </c>
      <c r="B24" s="12">
        <v>0</v>
      </c>
      <c r="J24" s="1" t="s">
        <v>31</v>
      </c>
    </row>
    <row r="25" spans="1:10" ht="32.4" customHeight="1">
      <c r="A25" s="11">
        <v>8.8000000000000007</v>
      </c>
      <c r="B25" s="12">
        <v>400</v>
      </c>
      <c r="J25" s="1" t="e">
        <f ca="1">- \(k\):曲線的斜率,決定曲線的陡峭程度</f>
        <v>#NAME?</v>
      </c>
    </row>
    <row r="26" spans="1:10" ht="32.4" customHeight="1">
      <c r="A26" s="9">
        <v>9.5</v>
      </c>
      <c r="B26" s="10">
        <v>0</v>
      </c>
      <c r="J26" s="1" t="e">
        <f ca="1">- \(x_0\):曲線的中心點,即曲線上升最快的點的位置</f>
        <v>#NAME?</v>
      </c>
    </row>
    <row r="27" spans="1:10" ht="32.4" customHeight="1">
      <c r="A27" s="9">
        <v>9.5</v>
      </c>
      <c r="B27" s="10">
        <v>400</v>
      </c>
      <c r="J27" s="1" t="e" cm="1">
        <f t="array" aca="1" ref="J27" ca="1">- \(x\):自變量(輸入)</f>
        <v>#NAME?</v>
      </c>
    </row>
    <row r="28" spans="1:10" ht="32.4" customHeight="1">
      <c r="A28" s="11">
        <v>10</v>
      </c>
      <c r="B28" s="12">
        <v>0</v>
      </c>
    </row>
    <row r="29" spans="1:10" ht="32.4" customHeight="1">
      <c r="A29" s="11">
        <v>10</v>
      </c>
      <c r="B29" s="12">
        <v>400</v>
      </c>
      <c r="J29" s="14" t="s">
        <v>32</v>
      </c>
    </row>
  </sheetData>
  <mergeCells count="8">
    <mergeCell ref="E1:G1"/>
    <mergeCell ref="H1:J1"/>
    <mergeCell ref="C1:C2"/>
    <mergeCell ref="A12:A13"/>
    <mergeCell ref="B12:B13"/>
    <mergeCell ref="D1:D2"/>
    <mergeCell ref="A1:A2"/>
    <mergeCell ref="B1:B2"/>
  </mergeCells>
  <phoneticPr fontId="4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1D527-9CC5-4824-A476-6244F79B50DF}">
  <sheetPr>
    <outlinePr summaryBelow="0" summaryRight="0"/>
  </sheetPr>
  <dimension ref="A1:K29"/>
  <sheetViews>
    <sheetView zoomScale="76" zoomScaleNormal="80" workbookViewId="0">
      <selection activeCell="G3" sqref="G3"/>
    </sheetView>
  </sheetViews>
  <sheetFormatPr defaultColWidth="11.19921875" defaultRowHeight="32.4" customHeight="1"/>
  <cols>
    <col min="1" max="1" width="9.296875" style="1" customWidth="1"/>
    <col min="2" max="2" width="15.19921875" style="1" customWidth="1"/>
    <col min="3" max="3" width="6" style="3" bestFit="1" customWidth="1"/>
    <col min="4" max="4" width="25.3984375" style="3" bestFit="1" customWidth="1"/>
    <col min="5" max="11" width="12.09765625" style="1" customWidth="1"/>
    <col min="12" max="16384" width="11.19921875" style="1"/>
  </cols>
  <sheetData>
    <row r="1" spans="1:11" ht="32.4" customHeight="1">
      <c r="A1" s="24" t="s">
        <v>9</v>
      </c>
      <c r="B1" s="24" t="s">
        <v>10</v>
      </c>
      <c r="C1" s="24" t="s">
        <v>10</v>
      </c>
      <c r="D1" s="28" t="s">
        <v>25</v>
      </c>
      <c r="E1" s="24" t="s">
        <v>20</v>
      </c>
      <c r="F1" s="24"/>
      <c r="G1" s="24"/>
      <c r="H1" s="24"/>
      <c r="I1" s="24"/>
      <c r="J1" s="25"/>
      <c r="K1" s="25"/>
    </row>
    <row r="2" spans="1:11" ht="32.4" customHeight="1">
      <c r="A2" s="29"/>
      <c r="B2" s="26" t="s">
        <v>11</v>
      </c>
      <c r="C2" s="26" t="s">
        <v>11</v>
      </c>
      <c r="D2" s="27"/>
      <c r="E2" s="4" t="s">
        <v>21</v>
      </c>
      <c r="F2" s="15" t="s">
        <v>35</v>
      </c>
      <c r="G2" s="15" t="s">
        <v>36</v>
      </c>
      <c r="H2" s="15" t="s">
        <v>33</v>
      </c>
      <c r="I2" s="15" t="s">
        <v>34</v>
      </c>
      <c r="J2" s="4" t="s">
        <v>22</v>
      </c>
      <c r="K2" s="4" t="s">
        <v>23</v>
      </c>
    </row>
    <row r="3" spans="1:11" ht="32.4" customHeight="1">
      <c r="A3" s="5" t="s">
        <v>1</v>
      </c>
      <c r="B3" s="2" t="s">
        <v>12</v>
      </c>
      <c r="C3" s="5">
        <v>1</v>
      </c>
      <c r="D3" s="13" t="str">
        <f>"1.0-"&amp;B3</f>
        <v>1.0-未發生火災，僅營業中斷損失</v>
      </c>
      <c r="E3" s="6">
        <v>2</v>
      </c>
      <c r="F3" s="6" t="e">
        <f>$E$10*2.718^((-2.718)^(-$H$3*(E3-$I$3)))</f>
        <v>#NUM!</v>
      </c>
      <c r="G3" s="6" t="e">
        <f t="shared" ref="G3:G10" si="0">ABS(E3-F3)</f>
        <v>#NUM!</v>
      </c>
      <c r="H3" s="17">
        <v>9999</v>
      </c>
      <c r="I3" s="17">
        <v>7</v>
      </c>
      <c r="J3" s="7">
        <f>'OUT-損失等級期望值'!I3</f>
        <v>13.045373619168563</v>
      </c>
      <c r="K3" s="8">
        <f>'OUT-損失等級期望值'!J3</f>
        <v>10.662998244464919</v>
      </c>
    </row>
    <row r="4" spans="1:11" ht="32.4" customHeight="1">
      <c r="A4" s="5" t="s">
        <v>2</v>
      </c>
      <c r="B4" s="2" t="s">
        <v>13</v>
      </c>
      <c r="C4" s="5">
        <v>4.5</v>
      </c>
      <c r="D4" s="13" t="str">
        <f t="shared" ref="D4:D10" si="1">C4&amp;"-"&amp;B4</f>
        <v>4.5-危害侷限在3個電芯以下的範圍</v>
      </c>
      <c r="E4" s="6">
        <f>'OUT-損失等級期望值'!H4</f>
        <v>31.340050104549128</v>
      </c>
      <c r="F4" s="6" t="e">
        <f t="shared" ref="F4:F10" si="2">$E$10*2.718^((-2.718)^(-$H$3*(E4-$I$3)))</f>
        <v>#NUM!</v>
      </c>
      <c r="G4" s="6" t="e">
        <f t="shared" si="0"/>
        <v>#NUM!</v>
      </c>
      <c r="H4" s="16"/>
      <c r="I4" s="16"/>
      <c r="J4" s="7">
        <f>'OUT-損失等級期望值'!I4</f>
        <v>32.20365143270719</v>
      </c>
      <c r="K4" s="8">
        <f>'OUT-損失等級期望值'!J4</f>
        <v>26.408963799059613</v>
      </c>
    </row>
    <row r="5" spans="1:11" ht="32.4" customHeight="1">
      <c r="A5" s="5" t="s">
        <v>3</v>
      </c>
      <c r="B5" s="2" t="s">
        <v>14</v>
      </c>
      <c r="C5" s="5">
        <v>5.2</v>
      </c>
      <c r="D5" s="13" t="str">
        <f t="shared" si="1"/>
        <v>5.2-危害侷限在1個模組的範圍</v>
      </c>
      <c r="E5" s="6">
        <f>'OUT-損失等級期望值'!H5</f>
        <v>58.466497610640474</v>
      </c>
      <c r="F5" s="6" t="e">
        <f t="shared" si="2"/>
        <v>#NUM!</v>
      </c>
      <c r="G5" s="6" t="e">
        <f t="shared" si="0"/>
        <v>#NUM!</v>
      </c>
      <c r="H5" s="16"/>
      <c r="I5" s="16"/>
      <c r="J5" s="7">
        <f>'OUT-損失等級期望值'!I5</f>
        <v>53.286774349752029</v>
      </c>
      <c r="K5" s="8">
        <f>'OUT-損失等級期望值'!J5</f>
        <v>43.937842396118576</v>
      </c>
    </row>
    <row r="6" spans="1:11" ht="32.4" customHeight="1">
      <c r="A6" s="5" t="s">
        <v>4</v>
      </c>
      <c r="B6" s="2" t="s">
        <v>15</v>
      </c>
      <c r="C6" s="5">
        <v>5.7</v>
      </c>
      <c r="D6" s="13" t="str">
        <f t="shared" si="1"/>
        <v>5.7-危害侷限在3個模組以下的範圍</v>
      </c>
      <c r="E6" s="6">
        <f>'OUT-損失等級期望值'!H6</f>
        <v>114.48739765747754</v>
      </c>
      <c r="F6" s="6" t="e">
        <f t="shared" si="2"/>
        <v>#NUM!</v>
      </c>
      <c r="G6" s="6" t="e">
        <f t="shared" si="0"/>
        <v>#NUM!</v>
      </c>
      <c r="H6" s="16"/>
      <c r="I6" s="16"/>
      <c r="J6" s="7">
        <f>'OUT-損失等級期望值'!I6</f>
        <v>111.14909893784592</v>
      </c>
      <c r="K6" s="8">
        <f>'OUT-損失等級期望值'!J6</f>
        <v>87.227537394001757</v>
      </c>
    </row>
    <row r="7" spans="1:11" ht="32.4" customHeight="1">
      <c r="A7" s="5" t="s">
        <v>5</v>
      </c>
      <c r="B7" s="2" t="s">
        <v>16</v>
      </c>
      <c r="C7" s="5">
        <v>7.8</v>
      </c>
      <c r="D7" s="13" t="str">
        <f t="shared" si="1"/>
        <v>7.8-危害侷限在1個電池櫃的範圍</v>
      </c>
      <c r="E7" s="6">
        <f>'OUT-損失等級期望值'!H7</f>
        <v>209.02399899066478</v>
      </c>
      <c r="F7" s="6" t="e">
        <f t="shared" si="2"/>
        <v>#NUM!</v>
      </c>
      <c r="G7" s="6" t="e">
        <f t="shared" si="0"/>
        <v>#NUM!</v>
      </c>
      <c r="H7" s="16"/>
      <c r="I7" s="16"/>
      <c r="J7" s="7">
        <f>'OUT-損失等級期望值'!I7</f>
        <v>192.32137604308431</v>
      </c>
      <c r="K7" s="8">
        <f>'OUT-損失等級期望值'!J7</f>
        <v>132.83049380783567</v>
      </c>
    </row>
    <row r="8" spans="1:11" ht="32.4" customHeight="1">
      <c r="A8" s="5" t="s">
        <v>6</v>
      </c>
      <c r="B8" s="2" t="s">
        <v>17</v>
      </c>
      <c r="C8" s="5">
        <v>8.8000000000000007</v>
      </c>
      <c r="D8" s="13" t="str">
        <f t="shared" si="1"/>
        <v>8.8-危害侷限在1-3個電池櫃的範圍</v>
      </c>
      <c r="E8" s="6">
        <f>'OUT-損失等級期望值'!H8</f>
        <v>303.48640424748805</v>
      </c>
      <c r="F8" s="6" t="e">
        <f t="shared" si="2"/>
        <v>#NUM!</v>
      </c>
      <c r="G8" s="6" t="e">
        <f t="shared" si="0"/>
        <v>#NUM!</v>
      </c>
      <c r="H8" s="16"/>
      <c r="I8" s="16"/>
      <c r="J8" s="7">
        <f>'OUT-損失等級期望值'!I8</f>
        <v>245.33894982782672</v>
      </c>
      <c r="K8" s="8">
        <f>'OUT-損失等級期望值'!J8</f>
        <v>158.37272360049383</v>
      </c>
    </row>
    <row r="9" spans="1:11" ht="32.4" customHeight="1">
      <c r="A9" s="5" t="s">
        <v>7</v>
      </c>
      <c r="B9" s="2" t="s">
        <v>18</v>
      </c>
      <c r="C9" s="5">
        <v>9.5</v>
      </c>
      <c r="D9" s="13" t="str">
        <f t="shared" si="1"/>
        <v>9.5-儲能空間內電池櫃幾乎完全火損或水損</v>
      </c>
      <c r="E9" s="6">
        <f>'OUT-損失等級期望值'!H9</f>
        <v>334.01796660848623</v>
      </c>
      <c r="F9" s="6" t="e">
        <f t="shared" si="2"/>
        <v>#NUM!</v>
      </c>
      <c r="G9" s="6" t="e">
        <f t="shared" si="0"/>
        <v>#NUM!</v>
      </c>
      <c r="H9" s="16"/>
      <c r="I9" s="16"/>
      <c r="J9" s="7">
        <f>'OUT-損失等級期望值'!I9</f>
        <v>260.88820715022717</v>
      </c>
      <c r="K9" s="8">
        <f>'OUT-損失等級期望值'!J9</f>
        <v>164.62003837582341</v>
      </c>
    </row>
    <row r="10" spans="1:11" ht="32.4" customHeight="1">
      <c r="A10" s="5" t="s">
        <v>8</v>
      </c>
      <c r="B10" s="2" t="s">
        <v>19</v>
      </c>
      <c r="C10" s="5">
        <v>10</v>
      </c>
      <c r="D10" s="13" t="str">
        <f t="shared" si="1"/>
        <v>10-熱煙或毒性氣體危害至儲能空間區劃以外範圍</v>
      </c>
      <c r="E10" s="6">
        <f>'OUT-損失等級期望值'!H10</f>
        <v>369.83476629252766</v>
      </c>
      <c r="F10" s="6" t="e">
        <f t="shared" si="2"/>
        <v>#NUM!</v>
      </c>
      <c r="G10" s="6" t="e">
        <f t="shared" si="0"/>
        <v>#NUM!</v>
      </c>
      <c r="H10" s="16"/>
      <c r="I10" s="16"/>
      <c r="J10" s="7">
        <f>'OUT-損失等級期望值'!I10</f>
        <v>275.25312028141644</v>
      </c>
      <c r="K10" s="8">
        <f>'OUT-損失等級期望值'!J10</f>
        <v>169.53709030442349</v>
      </c>
    </row>
    <row r="11" spans="1:11" ht="32.4" customHeight="1">
      <c r="G11" s="18" t="e">
        <f>SUM(G3:G10)</f>
        <v>#NUM!</v>
      </c>
    </row>
    <row r="12" spans="1:11" ht="32.4" customHeight="1">
      <c r="A12" s="27" t="s">
        <v>0</v>
      </c>
      <c r="B12" s="27" t="s">
        <v>24</v>
      </c>
      <c r="E12" s="3"/>
      <c r="F12" s="3"/>
      <c r="G12" s="3"/>
      <c r="H12" s="3"/>
      <c r="I12" s="3"/>
      <c r="J12" s="3"/>
    </row>
    <row r="13" spans="1:11" ht="32.4" customHeight="1">
      <c r="A13" s="27"/>
      <c r="B13" s="27"/>
    </row>
    <row r="14" spans="1:11" ht="32.4" customHeight="1">
      <c r="A14" s="9">
        <v>1</v>
      </c>
      <c r="B14" s="10">
        <v>0</v>
      </c>
    </row>
    <row r="15" spans="1:11" ht="32.4" customHeight="1">
      <c r="A15" s="9">
        <v>1</v>
      </c>
      <c r="B15" s="10">
        <v>100</v>
      </c>
      <c r="K15" s="1" t="s">
        <v>26</v>
      </c>
    </row>
    <row r="16" spans="1:11" ht="32.4" customHeight="1">
      <c r="A16" s="11">
        <v>4.5</v>
      </c>
      <c r="B16" s="12">
        <v>0</v>
      </c>
    </row>
    <row r="17" spans="1:11" ht="32.4" customHeight="1">
      <c r="A17" s="11">
        <v>4.5</v>
      </c>
      <c r="B17" s="12">
        <v>100</v>
      </c>
      <c r="K17" s="1" t="s">
        <v>27</v>
      </c>
    </row>
    <row r="18" spans="1:11" ht="32.4" customHeight="1">
      <c r="A18" s="9">
        <v>5.2</v>
      </c>
      <c r="B18" s="10">
        <v>0</v>
      </c>
      <c r="K18" s="1" t="s">
        <v>28</v>
      </c>
    </row>
    <row r="19" spans="1:11" ht="32.4" customHeight="1">
      <c r="A19" s="9">
        <v>5.2</v>
      </c>
      <c r="B19" s="10">
        <v>100</v>
      </c>
      <c r="K19" s="1" t="s">
        <v>29</v>
      </c>
    </row>
    <row r="20" spans="1:11" ht="32.4" customHeight="1">
      <c r="A20" s="11">
        <v>5.7</v>
      </c>
      <c r="B20" s="12">
        <v>0</v>
      </c>
    </row>
    <row r="21" spans="1:11" ht="32.4" customHeight="1">
      <c r="A21" s="11">
        <v>5.7</v>
      </c>
      <c r="B21" s="12">
        <v>100</v>
      </c>
      <c r="K21" s="14" t="s">
        <v>30</v>
      </c>
    </row>
    <row r="22" spans="1:11" ht="32.4" customHeight="1">
      <c r="A22" s="9">
        <v>7.8</v>
      </c>
      <c r="B22" s="10">
        <v>0</v>
      </c>
    </row>
    <row r="23" spans="1:11" ht="32.4" customHeight="1">
      <c r="A23" s="9">
        <v>7.8</v>
      </c>
      <c r="B23" s="10">
        <v>100</v>
      </c>
      <c r="K23" s="1" t="e" cm="1">
        <f t="array" aca="1" ref="K23" ca="1">- \(L\):曲線的最大值(曲線的上界)</f>
        <v>#NAME?</v>
      </c>
    </row>
    <row r="24" spans="1:11" ht="32.4" customHeight="1">
      <c r="A24" s="11">
        <v>8.8000000000000007</v>
      </c>
      <c r="B24" s="12">
        <v>0</v>
      </c>
      <c r="K24" s="1" t="s">
        <v>31</v>
      </c>
    </row>
    <row r="25" spans="1:11" ht="32.4" customHeight="1">
      <c r="A25" s="11">
        <v>8.8000000000000007</v>
      </c>
      <c r="B25" s="12">
        <v>100</v>
      </c>
      <c r="K25" s="1" t="e">
        <f ca="1">- \(k\):曲線的斜率,決定曲線的陡峭程度</f>
        <v>#NAME?</v>
      </c>
    </row>
    <row r="26" spans="1:11" ht="32.4" customHeight="1">
      <c r="A26" s="9">
        <v>9.5</v>
      </c>
      <c r="B26" s="10">
        <v>0</v>
      </c>
      <c r="K26" s="1" t="e">
        <f ca="1">- \(x_0\):曲線的中心點,即曲線上升最快的點的位置</f>
        <v>#NAME?</v>
      </c>
    </row>
    <row r="27" spans="1:11" ht="32.4" customHeight="1">
      <c r="A27" s="9">
        <v>9.5</v>
      </c>
      <c r="B27" s="10">
        <v>100</v>
      </c>
      <c r="K27" s="1" t="e" cm="1">
        <f t="array" aca="1" ref="K27" ca="1">- \(x\):自變量(輸入)</f>
        <v>#NAME?</v>
      </c>
    </row>
    <row r="28" spans="1:11" ht="32.4" customHeight="1">
      <c r="A28" s="11">
        <v>10</v>
      </c>
      <c r="B28" s="12">
        <v>0</v>
      </c>
    </row>
    <row r="29" spans="1:11" ht="32.4" customHeight="1">
      <c r="A29" s="11">
        <v>10</v>
      </c>
      <c r="B29" s="12">
        <v>100</v>
      </c>
      <c r="K29" s="14" t="s">
        <v>32</v>
      </c>
    </row>
  </sheetData>
  <mergeCells count="7">
    <mergeCell ref="D1:D2"/>
    <mergeCell ref="E1:K1"/>
    <mergeCell ref="A12:A13"/>
    <mergeCell ref="B12:B13"/>
    <mergeCell ref="A1:A2"/>
    <mergeCell ref="B1:B2"/>
    <mergeCell ref="C1:C2"/>
  </mergeCells>
  <phoneticPr fontId="4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91C77-1BCD-467F-A82F-1C35F3FB7832}">
  <sheetPr>
    <outlinePr summaryBelow="0" summaryRight="0"/>
  </sheetPr>
  <dimension ref="A1:K29"/>
  <sheetViews>
    <sheetView zoomScale="80" zoomScaleNormal="80" workbookViewId="0">
      <selection activeCell="F3" sqref="F3"/>
    </sheetView>
  </sheetViews>
  <sheetFormatPr defaultColWidth="11.19921875" defaultRowHeight="32.4" customHeight="1"/>
  <cols>
    <col min="1" max="1" width="9.296875" style="1" customWidth="1"/>
    <col min="2" max="2" width="15.19921875" style="1" customWidth="1"/>
    <col min="3" max="3" width="6" style="3" bestFit="1" customWidth="1"/>
    <col min="4" max="4" width="25.3984375" style="3" bestFit="1" customWidth="1"/>
    <col min="5" max="11" width="12.09765625" style="1" customWidth="1"/>
    <col min="12" max="16384" width="11.19921875" style="1"/>
  </cols>
  <sheetData>
    <row r="1" spans="1:11" ht="32.4" customHeight="1">
      <c r="A1" s="24" t="s">
        <v>9</v>
      </c>
      <c r="B1" s="24" t="s">
        <v>10</v>
      </c>
      <c r="C1" s="24" t="s">
        <v>10</v>
      </c>
      <c r="D1" s="28" t="s">
        <v>25</v>
      </c>
      <c r="E1" s="24" t="s">
        <v>20</v>
      </c>
      <c r="F1" s="24"/>
      <c r="G1" s="24"/>
      <c r="H1" s="24"/>
      <c r="I1" s="24"/>
      <c r="J1" s="25"/>
      <c r="K1" s="25"/>
    </row>
    <row r="2" spans="1:11" ht="32.4" customHeight="1">
      <c r="A2" s="29"/>
      <c r="B2" s="26" t="s">
        <v>11</v>
      </c>
      <c r="C2" s="26" t="s">
        <v>11</v>
      </c>
      <c r="D2" s="27"/>
      <c r="E2" s="4" t="s">
        <v>21</v>
      </c>
      <c r="F2" s="15" t="s">
        <v>35</v>
      </c>
      <c r="G2" s="15" t="s">
        <v>36</v>
      </c>
      <c r="H2" s="15" t="s">
        <v>33</v>
      </c>
      <c r="I2" s="15" t="s">
        <v>34</v>
      </c>
      <c r="J2" s="4" t="s">
        <v>22</v>
      </c>
      <c r="K2" s="4" t="s">
        <v>23</v>
      </c>
    </row>
    <row r="3" spans="1:11" ht="32.4" customHeight="1">
      <c r="A3" s="5" t="s">
        <v>1</v>
      </c>
      <c r="B3" s="2" t="s">
        <v>12</v>
      </c>
      <c r="C3" s="5">
        <v>1</v>
      </c>
      <c r="D3" s="13" t="str">
        <f>"1.0-"&amp;B3</f>
        <v>1.0-未發生火災，僅營業中斷損失</v>
      </c>
      <c r="E3" s="6">
        <f>'OUT-損失等級期望值'!H3</f>
        <v>10.474041385419737</v>
      </c>
      <c r="F3" s="6">
        <f>$E$10/(1+EXP((-$H$3)*(E3-$I$3)))</f>
        <v>369.83476629252766</v>
      </c>
      <c r="G3" s="6">
        <f>ABS(E3-F3)</f>
        <v>359.36072490710791</v>
      </c>
      <c r="H3" s="17">
        <v>53687092.200000003</v>
      </c>
      <c r="I3" s="17">
        <v>5.7</v>
      </c>
      <c r="J3" s="7">
        <f>'OUT-損失等級期望值'!I3</f>
        <v>13.045373619168563</v>
      </c>
      <c r="K3" s="8">
        <f>'OUT-損失等級期望值'!J3</f>
        <v>10.662998244464919</v>
      </c>
    </row>
    <row r="4" spans="1:11" ht="32.4" customHeight="1">
      <c r="A4" s="5" t="s">
        <v>2</v>
      </c>
      <c r="B4" s="2" t="s">
        <v>13</v>
      </c>
      <c r="C4" s="5">
        <v>4.5</v>
      </c>
      <c r="D4" s="13" t="str">
        <f t="shared" ref="D4:D10" si="0">C4&amp;"-"&amp;B4</f>
        <v>4.5-危害侷限在3個電芯以下的範圍</v>
      </c>
      <c r="E4" s="6">
        <f>'OUT-損失等級期望值'!H4</f>
        <v>31.340050104549128</v>
      </c>
      <c r="F4" s="6">
        <f t="shared" ref="F4:F10" si="1">$E$10/(1+EXP((-$H$3)*(E4-$I$3)))</f>
        <v>369.83476629252766</v>
      </c>
      <c r="G4" s="6">
        <f t="shared" ref="G4:G10" si="2">ABS(E4-F4)</f>
        <v>338.49471618797855</v>
      </c>
      <c r="H4" s="16"/>
      <c r="I4" s="16"/>
      <c r="J4" s="7">
        <f>'OUT-損失等級期望值'!I4</f>
        <v>32.20365143270719</v>
      </c>
      <c r="K4" s="8">
        <f>'OUT-損失等級期望值'!J4</f>
        <v>26.408963799059613</v>
      </c>
    </row>
    <row r="5" spans="1:11" ht="32.4" customHeight="1">
      <c r="A5" s="5" t="s">
        <v>3</v>
      </c>
      <c r="B5" s="2" t="s">
        <v>14</v>
      </c>
      <c r="C5" s="5">
        <v>5.2</v>
      </c>
      <c r="D5" s="13" t="str">
        <f t="shared" si="0"/>
        <v>5.2-危害侷限在1個模組的範圍</v>
      </c>
      <c r="E5" s="6">
        <f>'OUT-損失等級期望值'!H5</f>
        <v>58.466497610640474</v>
      </c>
      <c r="F5" s="6">
        <f t="shared" si="1"/>
        <v>369.83476629252766</v>
      </c>
      <c r="G5" s="6">
        <f t="shared" si="2"/>
        <v>311.36826868188717</v>
      </c>
      <c r="H5" s="16"/>
      <c r="I5" s="16"/>
      <c r="J5" s="7">
        <f>'OUT-損失等級期望值'!I5</f>
        <v>53.286774349752029</v>
      </c>
      <c r="K5" s="8">
        <f>'OUT-損失等級期望值'!J5</f>
        <v>43.937842396118576</v>
      </c>
    </row>
    <row r="6" spans="1:11" ht="32.4" customHeight="1">
      <c r="A6" s="5" t="s">
        <v>4</v>
      </c>
      <c r="B6" s="2" t="s">
        <v>15</v>
      </c>
      <c r="C6" s="5">
        <v>5.7</v>
      </c>
      <c r="D6" s="13" t="str">
        <f t="shared" si="0"/>
        <v>5.7-危害侷限在3個模組以下的範圍</v>
      </c>
      <c r="E6" s="6">
        <f>'OUT-損失等級期望值'!H6</f>
        <v>114.48739765747754</v>
      </c>
      <c r="F6" s="6">
        <f t="shared" si="1"/>
        <v>369.83476629252766</v>
      </c>
      <c r="G6" s="6">
        <f t="shared" si="2"/>
        <v>255.34736863505012</v>
      </c>
      <c r="H6" s="16"/>
      <c r="I6" s="16"/>
      <c r="J6" s="7">
        <f>'OUT-損失等級期望值'!I6</f>
        <v>111.14909893784592</v>
      </c>
      <c r="K6" s="8">
        <f>'OUT-損失等級期望值'!J6</f>
        <v>87.227537394001757</v>
      </c>
    </row>
    <row r="7" spans="1:11" ht="32.4" customHeight="1">
      <c r="A7" s="5" t="s">
        <v>5</v>
      </c>
      <c r="B7" s="2" t="s">
        <v>16</v>
      </c>
      <c r="C7" s="5">
        <v>7.8</v>
      </c>
      <c r="D7" s="13" t="str">
        <f t="shared" si="0"/>
        <v>7.8-危害侷限在1個電池櫃的範圍</v>
      </c>
      <c r="E7" s="6">
        <f>'OUT-損失等級期望值'!H7</f>
        <v>209.02399899066478</v>
      </c>
      <c r="F7" s="6">
        <f t="shared" si="1"/>
        <v>369.83476629252766</v>
      </c>
      <c r="G7" s="6">
        <f t="shared" si="2"/>
        <v>160.81076730186288</v>
      </c>
      <c r="H7" s="16"/>
      <c r="I7" s="16"/>
      <c r="J7" s="7">
        <f>'OUT-損失等級期望值'!I7</f>
        <v>192.32137604308431</v>
      </c>
      <c r="K7" s="8">
        <f>'OUT-損失等級期望值'!J7</f>
        <v>132.83049380783567</v>
      </c>
    </row>
    <row r="8" spans="1:11" ht="32.4" customHeight="1">
      <c r="A8" s="5" t="s">
        <v>6</v>
      </c>
      <c r="B8" s="2" t="s">
        <v>17</v>
      </c>
      <c r="C8" s="5">
        <v>8.8000000000000007</v>
      </c>
      <c r="D8" s="13" t="str">
        <f t="shared" si="0"/>
        <v>8.8-危害侷限在1-3個電池櫃的範圍</v>
      </c>
      <c r="E8" s="6">
        <f>'OUT-損失等級期望值'!H8</f>
        <v>303.48640424748805</v>
      </c>
      <c r="F8" s="6">
        <f t="shared" si="1"/>
        <v>369.83476629252766</v>
      </c>
      <c r="G8" s="6">
        <f t="shared" si="2"/>
        <v>66.348362045039607</v>
      </c>
      <c r="H8" s="16"/>
      <c r="I8" s="16"/>
      <c r="J8" s="7">
        <f>'OUT-損失等級期望值'!I8</f>
        <v>245.33894982782672</v>
      </c>
      <c r="K8" s="8">
        <f>'OUT-損失等級期望值'!J8</f>
        <v>158.37272360049383</v>
      </c>
    </row>
    <row r="9" spans="1:11" ht="32.4" customHeight="1">
      <c r="A9" s="5" t="s">
        <v>7</v>
      </c>
      <c r="B9" s="2" t="s">
        <v>18</v>
      </c>
      <c r="C9" s="5">
        <v>9.5</v>
      </c>
      <c r="D9" s="13" t="str">
        <f t="shared" si="0"/>
        <v>9.5-儲能空間內電池櫃幾乎完全火損或水損</v>
      </c>
      <c r="E9" s="6">
        <f>'OUT-損失等級期望值'!H9</f>
        <v>334.01796660848623</v>
      </c>
      <c r="F9" s="6">
        <f t="shared" si="1"/>
        <v>369.83476629252766</v>
      </c>
      <c r="G9" s="6">
        <f t="shared" si="2"/>
        <v>35.816799684041428</v>
      </c>
      <c r="H9" s="16"/>
      <c r="I9" s="16"/>
      <c r="J9" s="7">
        <f>'OUT-損失等級期望值'!I9</f>
        <v>260.88820715022717</v>
      </c>
      <c r="K9" s="8">
        <f>'OUT-損失等級期望值'!J9</f>
        <v>164.62003837582341</v>
      </c>
    </row>
    <row r="10" spans="1:11" ht="32.4" customHeight="1">
      <c r="A10" s="5" t="s">
        <v>8</v>
      </c>
      <c r="B10" s="2" t="s">
        <v>19</v>
      </c>
      <c r="C10" s="5">
        <v>10</v>
      </c>
      <c r="D10" s="13" t="str">
        <f t="shared" si="0"/>
        <v>10-熱煙或毒性氣體危害至儲能空間區劃以外範圍</v>
      </c>
      <c r="E10" s="6">
        <f>'OUT-損失等級期望值'!H10</f>
        <v>369.83476629252766</v>
      </c>
      <c r="F10" s="6">
        <f t="shared" si="1"/>
        <v>369.83476629252766</v>
      </c>
      <c r="G10" s="6">
        <f t="shared" si="2"/>
        <v>0</v>
      </c>
      <c r="H10" s="16"/>
      <c r="I10" s="16"/>
      <c r="J10" s="7">
        <f>'OUT-損失等級期望值'!I10</f>
        <v>275.25312028141644</v>
      </c>
      <c r="K10" s="8">
        <f>'OUT-損失等級期望值'!J10</f>
        <v>169.53709030442349</v>
      </c>
    </row>
    <row r="11" spans="1:11" ht="32.4" customHeight="1">
      <c r="G11" s="18">
        <f>SUM(G3:G10)</f>
        <v>1527.5470074429675</v>
      </c>
    </row>
    <row r="12" spans="1:11" ht="32.4" customHeight="1">
      <c r="A12" s="27" t="s">
        <v>0</v>
      </c>
      <c r="B12" s="27" t="s">
        <v>24</v>
      </c>
      <c r="E12" s="3"/>
      <c r="F12" s="3"/>
      <c r="G12" s="3"/>
      <c r="H12" s="3"/>
      <c r="I12" s="3"/>
      <c r="J12" s="3"/>
    </row>
    <row r="13" spans="1:11" ht="32.4" customHeight="1">
      <c r="A13" s="27"/>
      <c r="B13" s="27"/>
    </row>
    <row r="14" spans="1:11" ht="32.4" customHeight="1">
      <c r="A14" s="9">
        <v>1</v>
      </c>
      <c r="B14" s="10">
        <v>0</v>
      </c>
    </row>
    <row r="15" spans="1:11" ht="32.4" customHeight="1">
      <c r="A15" s="9">
        <v>1</v>
      </c>
      <c r="B15" s="10">
        <v>100</v>
      </c>
      <c r="K15" s="1" t="s">
        <v>26</v>
      </c>
    </row>
    <row r="16" spans="1:11" ht="32.4" customHeight="1">
      <c r="A16" s="11">
        <v>4.5</v>
      </c>
      <c r="B16" s="12">
        <v>0</v>
      </c>
    </row>
    <row r="17" spans="1:11" ht="32.4" customHeight="1">
      <c r="A17" s="11">
        <v>4.5</v>
      </c>
      <c r="B17" s="12">
        <v>100</v>
      </c>
      <c r="K17" s="1" t="s">
        <v>27</v>
      </c>
    </row>
    <row r="18" spans="1:11" ht="32.4" customHeight="1">
      <c r="A18" s="9">
        <v>5.2</v>
      </c>
      <c r="B18" s="10">
        <v>0</v>
      </c>
      <c r="K18" s="1" t="s">
        <v>28</v>
      </c>
    </row>
    <row r="19" spans="1:11" ht="32.4" customHeight="1">
      <c r="A19" s="9">
        <v>5.2</v>
      </c>
      <c r="B19" s="10">
        <v>100</v>
      </c>
      <c r="K19" s="1" t="s">
        <v>29</v>
      </c>
    </row>
    <row r="20" spans="1:11" ht="32.4" customHeight="1">
      <c r="A20" s="11">
        <v>5.7</v>
      </c>
      <c r="B20" s="12">
        <v>0</v>
      </c>
    </row>
    <row r="21" spans="1:11" ht="32.4" customHeight="1">
      <c r="A21" s="11">
        <v>5.7</v>
      </c>
      <c r="B21" s="12">
        <v>100</v>
      </c>
      <c r="K21" s="14" t="s">
        <v>30</v>
      </c>
    </row>
    <row r="22" spans="1:11" ht="32.4" customHeight="1">
      <c r="A22" s="9">
        <v>7.8</v>
      </c>
      <c r="B22" s="10">
        <v>0</v>
      </c>
    </row>
    <row r="23" spans="1:11" ht="32.4" customHeight="1">
      <c r="A23" s="9">
        <v>7.8</v>
      </c>
      <c r="B23" s="10">
        <v>100</v>
      </c>
      <c r="K23" s="1" t="e" cm="1">
        <f t="array" aca="1" ref="K23" ca="1">- \(L\):曲線的最大值(曲線的上界)</f>
        <v>#NAME?</v>
      </c>
    </row>
    <row r="24" spans="1:11" ht="32.4" customHeight="1">
      <c r="A24" s="11">
        <v>8.8000000000000007</v>
      </c>
      <c r="B24" s="12">
        <v>0</v>
      </c>
      <c r="K24" s="1" t="s">
        <v>31</v>
      </c>
    </row>
    <row r="25" spans="1:11" ht="32.4" customHeight="1">
      <c r="A25" s="11">
        <v>8.8000000000000007</v>
      </c>
      <c r="B25" s="12">
        <v>100</v>
      </c>
      <c r="K25" s="1" t="e">
        <f ca="1">- \(k\):曲線的斜率,決定曲線的陡峭程度</f>
        <v>#NAME?</v>
      </c>
    </row>
    <row r="26" spans="1:11" ht="32.4" customHeight="1">
      <c r="A26" s="9">
        <v>9.5</v>
      </c>
      <c r="B26" s="10">
        <v>0</v>
      </c>
      <c r="K26" s="1" t="e">
        <f ca="1">- \(x_0\):曲線的中心點,即曲線上升最快的點的位置</f>
        <v>#NAME?</v>
      </c>
    </row>
    <row r="27" spans="1:11" ht="32.4" customHeight="1">
      <c r="A27" s="9">
        <v>9.5</v>
      </c>
      <c r="B27" s="10">
        <v>100</v>
      </c>
      <c r="K27" s="1" t="e" cm="1">
        <f t="array" aca="1" ref="K27" ca="1">- \(x\):自變量(輸入)</f>
        <v>#NAME?</v>
      </c>
    </row>
    <row r="28" spans="1:11" ht="32.4" customHeight="1">
      <c r="A28" s="11">
        <v>10</v>
      </c>
      <c r="B28" s="12">
        <v>0</v>
      </c>
    </row>
    <row r="29" spans="1:11" ht="32.4" customHeight="1">
      <c r="A29" s="11">
        <v>10</v>
      </c>
      <c r="B29" s="12">
        <v>100</v>
      </c>
      <c r="K29" s="14" t="s">
        <v>32</v>
      </c>
    </row>
  </sheetData>
  <mergeCells count="7">
    <mergeCell ref="D1:D2"/>
    <mergeCell ref="E1:K1"/>
    <mergeCell ref="A12:A13"/>
    <mergeCell ref="B12:B13"/>
    <mergeCell ref="A1:A2"/>
    <mergeCell ref="B1:B2"/>
    <mergeCell ref="C1:C2"/>
  </mergeCells>
  <phoneticPr fontId="4" type="noConversion"/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OUT-損失等級期望值</vt:lpstr>
      <vt:lpstr>S曲線 (2)</vt:lpstr>
      <vt:lpstr>S曲線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岫璁 何</cp:lastModifiedBy>
  <dcterms:modified xsi:type="dcterms:W3CDTF">2024-12-16T03:35:16Z</dcterms:modified>
</cp:coreProperties>
</file>